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y Documents\Greens\2018\Sutton docs\"/>
    </mc:Choice>
  </mc:AlternateContent>
  <bookViews>
    <workbookView xWindow="0" yWindow="0" windowWidth="20490" windowHeight="7620" activeTab="1"/>
  </bookViews>
  <sheets>
    <sheet name="proposal" sheetId="1" r:id="rId1"/>
    <sheet name="actuals" sheetId="2" r:id="rId2"/>
  </sheets>
  <calcPr calcId="162913"/>
</workbook>
</file>

<file path=xl/calcChain.xml><?xml version="1.0" encoding="utf-8"?>
<calcChain xmlns="http://schemas.openxmlformats.org/spreadsheetml/2006/main">
  <c r="C308" i="2" l="1"/>
  <c r="C320" i="2" s="1"/>
  <c r="C293" i="2"/>
  <c r="D278" i="2"/>
  <c r="C187" i="2"/>
  <c r="D175" i="2"/>
  <c r="E175" i="2" s="1"/>
  <c r="C175" i="2"/>
  <c r="D165" i="2"/>
  <c r="D181" i="2" s="1"/>
  <c r="E181" i="2" s="1"/>
  <c r="C165" i="2"/>
  <c r="C181" i="2" s="1"/>
  <c r="D152" i="2"/>
  <c r="E152" i="2" s="1"/>
  <c r="C152" i="2"/>
  <c r="E119" i="2"/>
  <c r="D119" i="2"/>
  <c r="C119" i="2"/>
  <c r="D103" i="2"/>
  <c r="E103" i="2" s="1"/>
  <c r="C103" i="2"/>
  <c r="D87" i="2"/>
  <c r="C87" i="2"/>
  <c r="D82" i="2"/>
  <c r="E82" i="2" s="1"/>
  <c r="C82" i="2"/>
  <c r="C105" i="2" s="1"/>
  <c r="E69" i="2"/>
  <c r="D69" i="2"/>
  <c r="D105" i="2" s="1"/>
  <c r="C69" i="2"/>
  <c r="D45" i="2"/>
  <c r="E41" i="2"/>
  <c r="D41" i="2"/>
  <c r="D62" i="2" s="1"/>
  <c r="C41" i="2"/>
  <c r="C62" i="2" s="1"/>
  <c r="G141" i="1"/>
  <c r="H135" i="1"/>
  <c r="H134" i="1"/>
  <c r="H141" i="1" s="1"/>
  <c r="F134" i="1"/>
  <c r="G131" i="1"/>
  <c r="E130" i="1"/>
  <c r="E128" i="1"/>
  <c r="E127" i="1"/>
  <c r="E126" i="1"/>
  <c r="E125" i="1"/>
  <c r="E124" i="1"/>
  <c r="E122" i="1"/>
  <c r="E121" i="1"/>
  <c r="E120" i="1"/>
  <c r="E119" i="1"/>
  <c r="E117" i="1"/>
  <c r="E116" i="1"/>
  <c r="E115" i="1"/>
  <c r="E114" i="1"/>
  <c r="E113" i="1"/>
  <c r="H112" i="1"/>
  <c r="H131" i="1" s="1"/>
  <c r="E112" i="1"/>
  <c r="F111" i="1"/>
  <c r="D111" i="1"/>
  <c r="C111" i="1"/>
  <c r="E110" i="1"/>
  <c r="E109" i="1"/>
  <c r="E108" i="1"/>
  <c r="E105" i="1"/>
  <c r="E104" i="1"/>
  <c r="E103" i="1"/>
  <c r="E102" i="1"/>
  <c r="H100" i="1"/>
  <c r="G100" i="1"/>
  <c r="D100" i="1"/>
  <c r="D106" i="1" s="1"/>
  <c r="C100" i="1"/>
  <c r="E98" i="1"/>
  <c r="E97" i="1"/>
  <c r="E96" i="1"/>
  <c r="E100" i="1" s="1"/>
  <c r="H94" i="1"/>
  <c r="H106" i="1" s="1"/>
  <c r="G94" i="1"/>
  <c r="G106" i="1" s="1"/>
  <c r="E94" i="1"/>
  <c r="C94" i="1"/>
  <c r="C106" i="1" s="1"/>
  <c r="E93" i="1"/>
  <c r="F93" i="1" s="1"/>
  <c r="F92" i="1"/>
  <c r="E92" i="1"/>
  <c r="E91" i="1"/>
  <c r="F91" i="1" s="1"/>
  <c r="F90" i="1"/>
  <c r="F94" i="1" s="1"/>
  <c r="E90" i="1"/>
  <c r="E89" i="1"/>
  <c r="H86" i="1"/>
  <c r="G86" i="1"/>
  <c r="C86" i="1"/>
  <c r="E85" i="1"/>
  <c r="E84" i="1"/>
  <c r="E83" i="1"/>
  <c r="F82" i="1"/>
  <c r="E82" i="1"/>
  <c r="F81" i="1"/>
  <c r="D81" i="1"/>
  <c r="D86" i="1" s="1"/>
  <c r="C81" i="1"/>
  <c r="E80" i="1"/>
  <c r="E81" i="1" s="1"/>
  <c r="E78" i="1"/>
  <c r="F78" i="1" s="1"/>
  <c r="E77" i="1"/>
  <c r="E76" i="1"/>
  <c r="E75" i="1"/>
  <c r="E74" i="1"/>
  <c r="E73" i="1"/>
  <c r="E72" i="1"/>
  <c r="E71" i="1"/>
  <c r="E69" i="1"/>
  <c r="E68" i="1"/>
  <c r="F68" i="1" s="1"/>
  <c r="E67" i="1"/>
  <c r="F67" i="1" s="1"/>
  <c r="F65" i="1"/>
  <c r="E65" i="1"/>
  <c r="E86" i="1" s="1"/>
  <c r="H62" i="1"/>
  <c r="G62" i="1"/>
  <c r="G136" i="1" s="1"/>
  <c r="G143" i="1" s="1"/>
  <c r="D62" i="1"/>
  <c r="C62" i="1"/>
  <c r="E61" i="1"/>
  <c r="E60" i="1"/>
  <c r="E59" i="1"/>
  <c r="E58" i="1"/>
  <c r="E57" i="1"/>
  <c r="F56" i="1"/>
  <c r="F62" i="1" s="1"/>
  <c r="C56" i="1"/>
  <c r="E55" i="1"/>
  <c r="E62" i="1" s="1"/>
  <c r="H46" i="1"/>
  <c r="G46" i="1"/>
  <c r="D46" i="1"/>
  <c r="C45" i="1"/>
  <c r="E45" i="1" s="1"/>
  <c r="E44" i="1"/>
  <c r="E43" i="1"/>
  <c r="E42" i="1"/>
  <c r="F41" i="1"/>
  <c r="F46" i="1" s="1"/>
  <c r="C41" i="1"/>
  <c r="C46" i="1" s="1"/>
  <c r="H39" i="1"/>
  <c r="G39" i="1"/>
  <c r="D39" i="1"/>
  <c r="C39" i="1"/>
  <c r="E38" i="1"/>
  <c r="E39" i="1" s="1"/>
  <c r="E37" i="1"/>
  <c r="F37" i="1" s="1"/>
  <c r="H35" i="1"/>
  <c r="G35" i="1"/>
  <c r="F35" i="1"/>
  <c r="D35" i="1"/>
  <c r="C35" i="1"/>
  <c r="E34" i="1"/>
  <c r="E33" i="1"/>
  <c r="E32" i="1"/>
  <c r="E31" i="1"/>
  <c r="E30" i="1"/>
  <c r="E29" i="1"/>
  <c r="E35" i="1" s="1"/>
  <c r="H27" i="1"/>
  <c r="H48" i="1" s="1"/>
  <c r="G27" i="1"/>
  <c r="G48" i="1" s="1"/>
  <c r="C27" i="1"/>
  <c r="C48" i="1" s="1"/>
  <c r="E26" i="1"/>
  <c r="E25" i="1"/>
  <c r="F24" i="1"/>
  <c r="F27" i="1" s="1"/>
  <c r="E24" i="1"/>
  <c r="D24" i="1"/>
  <c r="D27" i="1" s="1"/>
  <c r="D48" i="1" s="1"/>
  <c r="C24" i="1"/>
  <c r="E23" i="1"/>
  <c r="E27" i="1" s="1"/>
  <c r="H20" i="1"/>
  <c r="H129" i="1" s="1"/>
  <c r="D20" i="1"/>
  <c r="G19" i="1"/>
  <c r="E19" i="1"/>
  <c r="E18" i="1"/>
  <c r="C18" i="1"/>
  <c r="E17" i="1"/>
  <c r="E16" i="1"/>
  <c r="E14" i="1"/>
  <c r="H13" i="1"/>
  <c r="G13" i="1"/>
  <c r="G20" i="1" s="1"/>
  <c r="F13" i="1"/>
  <c r="F20" i="1" s="1"/>
  <c r="E13" i="1"/>
  <c r="E20" i="1" s="1"/>
  <c r="C13" i="1"/>
  <c r="C20" i="1" s="1"/>
  <c r="E12" i="1"/>
  <c r="E11" i="1"/>
  <c r="E10" i="1"/>
  <c r="E8" i="1"/>
  <c r="C129" i="1" l="1"/>
  <c r="C50" i="1"/>
  <c r="D50" i="1"/>
  <c r="C131" i="1"/>
  <c r="F106" i="1"/>
  <c r="D131" i="1"/>
  <c r="C107" i="2"/>
  <c r="C265" i="2"/>
  <c r="F129" i="1"/>
  <c r="F131" i="1" s="1"/>
  <c r="F136" i="1" s="1"/>
  <c r="C136" i="1"/>
  <c r="D107" i="2"/>
  <c r="E62" i="2"/>
  <c r="E105" i="2"/>
  <c r="E129" i="1"/>
  <c r="H136" i="1"/>
  <c r="H143" i="1" s="1"/>
  <c r="G50" i="1"/>
  <c r="D136" i="1"/>
  <c r="F86" i="1"/>
  <c r="E106" i="1"/>
  <c r="D315" i="2"/>
  <c r="C315" i="2"/>
  <c r="C322" i="2" s="1"/>
  <c r="C278" i="2"/>
  <c r="E278" i="2" s="1"/>
  <c r="D129" i="1"/>
  <c r="F38" i="1"/>
  <c r="F39" i="1" s="1"/>
  <c r="F48" i="1" s="1"/>
  <c r="F50" i="1" s="1"/>
  <c r="E41" i="1"/>
  <c r="E46" i="1" s="1"/>
  <c r="E48" i="1" s="1"/>
  <c r="E50" i="1" s="1"/>
  <c r="H50" i="1"/>
  <c r="F96" i="1"/>
  <c r="F100" i="1" s="1"/>
  <c r="E111" i="1"/>
  <c r="E131" i="1" s="1"/>
  <c r="E165" i="2"/>
  <c r="E51" i="1" l="1"/>
  <c r="F138" i="1"/>
  <c r="F142" i="1" s="1"/>
  <c r="F51" i="1"/>
  <c r="E136" i="1"/>
  <c r="E138" i="1" s="1"/>
  <c r="F143" i="1"/>
  <c r="G51" i="1"/>
  <c r="G138" i="1"/>
  <c r="G142" i="1" s="1"/>
  <c r="C138" i="1"/>
  <c r="C51" i="1"/>
  <c r="E315" i="2"/>
  <c r="D322" i="2"/>
  <c r="E107" i="2"/>
  <c r="D317" i="2"/>
  <c r="D51" i="1"/>
  <c r="D138" i="1"/>
  <c r="H51" i="1"/>
  <c r="H138" i="1"/>
  <c r="H142" i="1" s="1"/>
  <c r="C317" i="2"/>
  <c r="C321" i="2" s="1"/>
</calcChain>
</file>

<file path=xl/sharedStrings.xml><?xml version="1.0" encoding="utf-8"?>
<sst xmlns="http://schemas.openxmlformats.org/spreadsheetml/2006/main" count="616" uniqueCount="350">
  <si>
    <t>Green Party of the United States</t>
  </si>
  <si>
    <t>2018 Budget Proposal</t>
  </si>
  <si>
    <t>2018</t>
  </si>
  <si>
    <t>Line Item Narrative      (some of these notes apply to 2017 and are provided for background)</t>
  </si>
  <si>
    <t>REVENUE</t>
  </si>
  <si>
    <t>2016Budget</t>
  </si>
  <si>
    <t>Amended</t>
  </si>
  <si>
    <t>Donor Contributions</t>
  </si>
  <si>
    <t>Sustainers</t>
  </si>
  <si>
    <t>Budget</t>
  </si>
  <si>
    <t>Amendment</t>
  </si>
  <si>
    <t>2016 Budget</t>
  </si>
  <si>
    <t>YTD/Projected</t>
  </si>
  <si>
    <t xml:space="preserve">$13,333 per month; about equal </t>
  </si>
  <si>
    <t>January</t>
  </si>
  <si>
    <t>Magie Read refund</t>
  </si>
  <si>
    <t>February</t>
  </si>
  <si>
    <t>Cheyenne Wolfe refund</t>
  </si>
  <si>
    <t>March</t>
  </si>
  <si>
    <t>April</t>
  </si>
  <si>
    <t>Edward Clarke refund</t>
  </si>
  <si>
    <t>Other Contributions</t>
  </si>
  <si>
    <t>Under $100</t>
  </si>
  <si>
    <t>increase over current amounts</t>
  </si>
  <si>
    <t>Hillary in-kind stamp Jan</t>
  </si>
  <si>
    <t>Hillary in-kind stamps Feb</t>
  </si>
  <si>
    <t>January chargebacks</t>
  </si>
  <si>
    <t>February chargebacks</t>
  </si>
  <si>
    <t>March chargebacks</t>
  </si>
  <si>
    <t>Stop payment check</t>
  </si>
  <si>
    <t>April chargebacks</t>
  </si>
  <si>
    <t>Brian inkind taxes May</t>
  </si>
  <si>
    <t>Hillary in-kind Pair June</t>
  </si>
  <si>
    <t>$100-$500</t>
  </si>
  <si>
    <t>Over $500</t>
  </si>
  <si>
    <t>sub total - donor contributions</t>
  </si>
  <si>
    <t>Planned Giving</t>
  </si>
  <si>
    <t>Merchandise Sales</t>
  </si>
  <si>
    <t>Retail Sales</t>
  </si>
  <si>
    <t>reduced profit based on moving merch function to a fulfillment house</t>
  </si>
  <si>
    <t>Bulk Sales</t>
  </si>
  <si>
    <t>Printed Literature &amp; Green Pages</t>
  </si>
  <si>
    <t>Green Pages &amp; other printed literature @ 20% of cost</t>
  </si>
  <si>
    <t>Annual National Meeting Registration Fees</t>
  </si>
  <si>
    <t>ANM income - set to be equal to ANM revenue as ANM is intended to be "budget neutral"</t>
  </si>
  <si>
    <t>Rhonda Crutcher refund</t>
  </si>
  <si>
    <t>TOTAL REVENUE</t>
  </si>
  <si>
    <t>Karen Noyle refund</t>
  </si>
  <si>
    <t>Mac Carruthers refund</t>
  </si>
  <si>
    <t>Karly Lyons refund</t>
  </si>
  <si>
    <t>FUNDRAISING COSTS</t>
  </si>
  <si>
    <t>Fundraising Staff</t>
  </si>
  <si>
    <t>Fundraising Director</t>
  </si>
  <si>
    <t>Brian Setzler refund</t>
  </si>
  <si>
    <t>All salaries moved to line 133</t>
  </si>
  <si>
    <t>Payroll Taxes &amp; Insurance</t>
  </si>
  <si>
    <t>12% - SS / unempl / worker's comp / temporary disability insurance - moved to line 134</t>
  </si>
  <si>
    <t>Fundraising Writers -Independent Contr</t>
  </si>
  <si>
    <t>Debus refund</t>
  </si>
  <si>
    <t>Duenas refund</t>
  </si>
  <si>
    <t>Hart refund</t>
  </si>
  <si>
    <t xml:space="preserve">eliminated </t>
  </si>
  <si>
    <t>Lea</t>
  </si>
  <si>
    <t>Total Fundraising Staff Costs</t>
  </si>
  <si>
    <t>Does not include employees - only contractors</t>
  </si>
  <si>
    <t>Direct Mail</t>
  </si>
  <si>
    <t>Printing &amp; Mail Prep Costs-resolicitation</t>
  </si>
  <si>
    <t>4 donor mailings -  one will be as A/B test of pre-sort vs. bulk mail to measure response rates</t>
  </si>
  <si>
    <t>Postage Costs-resolicitation</t>
  </si>
  <si>
    <t>4 mailings</t>
  </si>
  <si>
    <t>Printing &amp; Mail Prep Costs-other</t>
  </si>
  <si>
    <t>Candidate campaign list mailing</t>
  </si>
  <si>
    <t>Postage Costs-other</t>
  </si>
  <si>
    <t>Prospecting for New Donors</t>
  </si>
  <si>
    <t>to be used for various fundraising initiatives and building donor lists</t>
  </si>
  <si>
    <t>List clean up by outside vendor</t>
  </si>
  <si>
    <t>third party vendor to fill in missing n/a phone# &amp; emails in our lists</t>
  </si>
  <si>
    <t>Total Direct Mail Costs</t>
  </si>
  <si>
    <t>Other Fundraising Costs</t>
  </si>
  <si>
    <t>chargebacks</t>
  </si>
  <si>
    <t>ANM Fundraiser Costs</t>
  </si>
  <si>
    <t xml:space="preserve"> </t>
  </si>
  <si>
    <t>Donor Recognition</t>
  </si>
  <si>
    <t>Ballot Access</t>
  </si>
  <si>
    <t>thank you cards</t>
  </si>
  <si>
    <t>Total Other Fundraising Costs</t>
  </si>
  <si>
    <t>Merchandising Costs</t>
  </si>
  <si>
    <t>Jan Red Sun press</t>
  </si>
  <si>
    <t>Cost of Merchandise Sold</t>
  </si>
  <si>
    <t>May Red Sun press</t>
  </si>
  <si>
    <t>Thank you cards</t>
  </si>
  <si>
    <t>priority mail boxes</t>
  </si>
  <si>
    <t>June Starlene postage</t>
  </si>
  <si>
    <t>Move from printing and shipping our own merchandise to using a fulfillment house.  Thus, no costs borne by us, but reduced revenue.</t>
  </si>
  <si>
    <t>Cost of Printed Materials</t>
  </si>
  <si>
    <t>Postage &amp; Shipping</t>
  </si>
  <si>
    <t>Advertising &amp; Promotion</t>
  </si>
  <si>
    <t>discretionary funds for merchcom to promote merchandise</t>
  </si>
  <si>
    <t>Inventory Growth</t>
  </si>
  <si>
    <t>Sugar Space deposit</t>
  </si>
  <si>
    <t>20% of retail sales  - expand inventory to support sales growth with more merchandise choices</t>
  </si>
  <si>
    <t>Total Merchandising Costs</t>
  </si>
  <si>
    <t>TOTAL FUNDRAISING COSTS</t>
  </si>
  <si>
    <t>NET REVENUE AFTER FUNDRAISING COSTS</t>
  </si>
  <si>
    <t>Stamps.com - Jan 8th</t>
  </si>
  <si>
    <t>Stamps.com - Jan 11th</t>
  </si>
  <si>
    <t>Stamps.com - Jan 18th</t>
  </si>
  <si>
    <t>Stamps.com - Cynthia reimbursement</t>
  </si>
  <si>
    <t>April 17th stamps</t>
  </si>
  <si>
    <t>Net Funds Available for Green Party Operations</t>
  </si>
  <si>
    <t>% of revenue available for operations</t>
  </si>
  <si>
    <t>April 19th stamps</t>
  </si>
  <si>
    <t>April 26th stamps</t>
  </si>
  <si>
    <t>PROGRAM EXPENDITURES</t>
  </si>
  <si>
    <t>ELECTORAL POLITICS</t>
  </si>
  <si>
    <t>Political Organizer Salary</t>
  </si>
  <si>
    <t>Salary has been moved to line 133</t>
  </si>
  <si>
    <t>Moved to line 134</t>
  </si>
  <si>
    <t>Health Insurance</t>
  </si>
  <si>
    <t>There is also $12k in reserved funds for BAC</t>
  </si>
  <si>
    <t>Candidate Support</t>
  </si>
  <si>
    <t>Campaign Schools</t>
  </si>
  <si>
    <t>PCSC</t>
  </si>
  <si>
    <t>TOTAL ELECTORAL POLITICS</t>
  </si>
  <si>
    <t>ORGANIZING AND OUTREACH</t>
  </si>
  <si>
    <t>Volunteer /Social Media Coordinator</t>
  </si>
  <si>
    <t>Payroll Taxes</t>
  </si>
  <si>
    <t>Green Pages</t>
  </si>
  <si>
    <t>Layout</t>
  </si>
  <si>
    <t>final preparation for printing</t>
  </si>
  <si>
    <t>Printing &amp; Shipping</t>
  </si>
  <si>
    <t>print and ship to GPUS office</t>
  </si>
  <si>
    <t>Platform Summary Printing</t>
  </si>
  <si>
    <t>Outreach Committee</t>
  </si>
  <si>
    <t>Advertising - timed to election season</t>
  </si>
  <si>
    <t>Advertising -  ongoing social media</t>
  </si>
  <si>
    <t>pay for click ads on Facebook      paying Facebook for ads based on likes and interests</t>
  </si>
  <si>
    <t>Caucus Allocation</t>
  </si>
  <si>
    <t>$1k per caucus</t>
  </si>
  <si>
    <t>Graphic Designer-Independent Contractor</t>
  </si>
  <si>
    <t>Printed Materials</t>
  </si>
  <si>
    <t>Diversity Committee</t>
  </si>
  <si>
    <t>Travel &amp; Lodging Scholarships for ANM</t>
  </si>
  <si>
    <t>diversity support distributed by diversity committee</t>
  </si>
  <si>
    <t>Anti Oppression Training Program</t>
  </si>
  <si>
    <t>Media Committee</t>
  </si>
  <si>
    <t>Media Director Salary</t>
  </si>
  <si>
    <t>Media Contact List</t>
  </si>
  <si>
    <t>Gebbe's list</t>
  </si>
  <si>
    <t>Media Committee-communication svcs</t>
  </si>
  <si>
    <t>iStock Photo - January</t>
  </si>
  <si>
    <t xml:space="preserve">Adobe Creative Cloud - January </t>
  </si>
  <si>
    <t>iStock Photo - February</t>
  </si>
  <si>
    <t>Adobe Creative Cloud - February</t>
  </si>
  <si>
    <t>iStock Photo - March</t>
  </si>
  <si>
    <t>Adobe Creative Cloud - March</t>
  </si>
  <si>
    <t>iStock Photo - April</t>
  </si>
  <si>
    <t>Scott Travel/Lodging/Per Diem (ANM)</t>
  </si>
  <si>
    <t>Adobe Creative Cloud - April</t>
  </si>
  <si>
    <t>Equipment (ANM)</t>
  </si>
  <si>
    <t>iStock Photo - May</t>
  </si>
  <si>
    <t>TOTAL ORGANIZING &amp; OUTREACH</t>
  </si>
  <si>
    <t>GOVERNANCE</t>
  </si>
  <si>
    <t>Annual National Meeting</t>
  </si>
  <si>
    <t>Venue &amp; AV Support</t>
  </si>
  <si>
    <t>room rental &amp; audio/visual equipment services</t>
  </si>
  <si>
    <t>Staff Travel/Lodging/Per Diem</t>
  </si>
  <si>
    <t>4 staff @ $850 each or 5 staff @ $680 each</t>
  </si>
  <si>
    <t>Multbox &amp; Livestreaming</t>
  </si>
  <si>
    <t>travel &amp; expenses for contractors - livestream / multbox for press conference</t>
  </si>
  <si>
    <t>Speaker Travel/Lodging</t>
  </si>
  <si>
    <t>travel/lodging/honorariums for key presenters</t>
  </si>
  <si>
    <t>Supplies/Printing/Miscellaneous</t>
  </si>
  <si>
    <t>other costs in support of ANM activities</t>
  </si>
  <si>
    <t>ANM Cost Sub Total</t>
  </si>
  <si>
    <t>April deposit Univ. Guest Housing</t>
  </si>
  <si>
    <t>University Guest House deposit</t>
  </si>
  <si>
    <t>Steering Committee</t>
  </si>
  <si>
    <t>allotment of $750 estimate per SC member for use for lodging, housing, or meals as per need</t>
  </si>
  <si>
    <t>ANM Travel</t>
  </si>
  <si>
    <t>Doonan flight</t>
  </si>
  <si>
    <t>allowing $500 estimate per SC co-chair</t>
  </si>
  <si>
    <t>ANM meals</t>
  </si>
  <si>
    <t>ANMC site visit (Tamar reimbursement)</t>
  </si>
  <si>
    <t>ANM ECWID</t>
  </si>
  <si>
    <t>$25/day x 3 days per SC co-chair</t>
  </si>
  <si>
    <t>ANM Lodging</t>
  </si>
  <si>
    <t>allowing $250 estimate per SC co-chair</t>
  </si>
  <si>
    <t>SC/staff in person Planning Retreat</t>
  </si>
  <si>
    <t>Steering Committee Sub Total</t>
  </si>
  <si>
    <t>Hillary flight</t>
  </si>
  <si>
    <t>Jody flight</t>
  </si>
  <si>
    <t>Gloria flight</t>
  </si>
  <si>
    <t>International Representation</t>
  </si>
  <si>
    <t>Global Greens Membership Dues</t>
  </si>
  <si>
    <t>Darlene flight</t>
  </si>
  <si>
    <t>Global Greens annual dues for 2017</t>
  </si>
  <si>
    <t>FPVA Membership Dues</t>
  </si>
  <si>
    <t xml:space="preserve">FPVA annual dues for 2017  </t>
  </si>
  <si>
    <t>International Committee Travel</t>
  </si>
  <si>
    <t xml:space="preserve">$1000 per trip per person per mtg </t>
  </si>
  <si>
    <t>Legal Counsel</t>
  </si>
  <si>
    <t>TOTAL GOVERNANCE</t>
  </si>
  <si>
    <t>OPERATIONS OVERHEAD</t>
  </si>
  <si>
    <t>Executive Director</t>
  </si>
  <si>
    <t>Office Manager</t>
  </si>
  <si>
    <t>Web Manager</t>
  </si>
  <si>
    <t>$350 in monthly HRA for 5 stuff plus fees</t>
  </si>
  <si>
    <t>Web Manager - Independent Contractor</t>
  </si>
  <si>
    <t>Accountant - Independent Contractor</t>
  </si>
  <si>
    <t>180107 Starlene HRA</t>
  </si>
  <si>
    <t>Rent</t>
  </si>
  <si>
    <t>180122 Starlene HRA</t>
  </si>
  <si>
    <t>move to shared DC office; move merchandise to storage space</t>
  </si>
  <si>
    <t>180207 Starlene HRA</t>
  </si>
  <si>
    <t>Utilities</t>
  </si>
  <si>
    <t>180207 Adrian HRA</t>
  </si>
  <si>
    <t>Phone/DSL internet access</t>
  </si>
  <si>
    <t>180222 Starlene HRA</t>
  </si>
  <si>
    <t>180307 Starlene HRA</t>
  </si>
  <si>
    <t>Online  Services</t>
  </si>
  <si>
    <t>180307 Adrian HRA</t>
  </si>
  <si>
    <t>itemized below</t>
  </si>
  <si>
    <t>GPUS Server</t>
  </si>
  <si>
    <t>180322 Starlene HRA</t>
  </si>
  <si>
    <t>180407 David HRA</t>
  </si>
  <si>
    <t>Pair Networks - list serves and domain hosting ($275/mo)</t>
  </si>
  <si>
    <t>Nation Builder</t>
  </si>
  <si>
    <t>donor database &amp; website hosting</t>
  </si>
  <si>
    <t>ECWID</t>
  </si>
  <si>
    <t>180407 Adrian HRA</t>
  </si>
  <si>
    <t>online store services</t>
  </si>
  <si>
    <t>PayPal services</t>
  </si>
  <si>
    <t>180407 Starlene HRA</t>
  </si>
  <si>
    <t>online payment services - fees are based on increased volume</t>
  </si>
  <si>
    <t>180420 Starlene HRA</t>
  </si>
  <si>
    <t>Online Communication Service</t>
  </si>
  <si>
    <t>Conference call system?</t>
  </si>
  <si>
    <t>180507 Starlene HRA</t>
  </si>
  <si>
    <t>180522 Starlene HRA</t>
  </si>
  <si>
    <t>180522 David HRA</t>
  </si>
  <si>
    <t>IT Development</t>
  </si>
  <si>
    <t>180607 Starlene HRA</t>
  </si>
  <si>
    <t>voting software fixes; upgrading elections database; NationBuilder add-ons</t>
  </si>
  <si>
    <t>180607 David HRA</t>
  </si>
  <si>
    <t>Supplies</t>
  </si>
  <si>
    <t xml:space="preserve">printer cartridges / paper / miscellaneous </t>
  </si>
  <si>
    <t>Postage</t>
  </si>
  <si>
    <t>January QuickBooks</t>
  </si>
  <si>
    <t>February QuickBooks</t>
  </si>
  <si>
    <t>general correspondence -shipping merchandise itemized at line 50</t>
  </si>
  <si>
    <t>Insurance</t>
  </si>
  <si>
    <t>March Quickbooks</t>
  </si>
  <si>
    <t>general liability &amp; property insurance policies</t>
  </si>
  <si>
    <t>April Quickbooks</t>
  </si>
  <si>
    <t>Electronic Payment Processing Fees</t>
  </si>
  <si>
    <t>May Quickbooks</t>
  </si>
  <si>
    <t>Feb/March</t>
  </si>
  <si>
    <t>moving supplies</t>
  </si>
  <si>
    <t>shredding</t>
  </si>
  <si>
    <t>2.5% of total revenue; their fees are based on increased volume</t>
  </si>
  <si>
    <t>Miscellaneous-bank fees, etc.</t>
  </si>
  <si>
    <t>January vonage</t>
  </si>
  <si>
    <t>February vonage</t>
  </si>
  <si>
    <t>March vonage</t>
  </si>
  <si>
    <t>April vonage</t>
  </si>
  <si>
    <t>May vonage</t>
  </si>
  <si>
    <t>Idealist April</t>
  </si>
  <si>
    <t>TOTAL OPERATIONS OVERHEAD</t>
  </si>
  <si>
    <t>Wordfence January</t>
  </si>
  <si>
    <t xml:space="preserve">Microsoft Star - June </t>
  </si>
  <si>
    <t>Pair - January</t>
  </si>
  <si>
    <t>Pair - February</t>
  </si>
  <si>
    <t>Pair - March</t>
  </si>
  <si>
    <t>Pair - April</t>
  </si>
  <si>
    <t>Pair - May</t>
  </si>
  <si>
    <t>SALARY COSTS LEFT BLANK ABOVE</t>
  </si>
  <si>
    <t>Pair - June</t>
  </si>
  <si>
    <t>all salaries combined; cuts to all personnel time but no lay offs</t>
  </si>
  <si>
    <t>2018 annual subscription</t>
  </si>
  <si>
    <t>PAYROLL TAXES ON LINE ABOVE</t>
  </si>
  <si>
    <t>Feb 9th</t>
  </si>
  <si>
    <t>January paypal</t>
  </si>
  <si>
    <t>February paypal</t>
  </si>
  <si>
    <t>12% - SS / unempl / worker's comp / temporary disability insurance</t>
  </si>
  <si>
    <t>March paypal</t>
  </si>
  <si>
    <t>PAYROLL PROCESSING</t>
  </si>
  <si>
    <t>April paypal</t>
  </si>
  <si>
    <t>Ashley Beard convenience fee</t>
  </si>
  <si>
    <t>payroll processing ($113.75 per month)</t>
  </si>
  <si>
    <t>May paypal</t>
  </si>
  <si>
    <t>TOTAL PROGRAM EXPENDITURES</t>
  </si>
  <si>
    <t>Topaz Labs</t>
  </si>
  <si>
    <t>Hotjar</t>
  </si>
  <si>
    <t>Salary, payroll taxes, fees &amp; healthcare as a % of Total Program Expenditures = 62%</t>
  </si>
  <si>
    <t>Staples - Jan 11th</t>
  </si>
  <si>
    <t>EXCESS REVENUE OVER EXPENDITURES</t>
  </si>
  <si>
    <t>Staples - March 28th</t>
  </si>
  <si>
    <t>CVS - June 21st</t>
  </si>
  <si>
    <t>Dollar Tree - June 16th</t>
  </si>
  <si>
    <t>Jan 29 stamps</t>
  </si>
  <si>
    <t>Feb 6th stamps</t>
  </si>
  <si>
    <t>April stamps.com</t>
  </si>
  <si>
    <t>May stamps.com</t>
  </si>
  <si>
    <t>USPS</t>
  </si>
  <si>
    <t>Add estimated cash balances forward from 2016</t>
  </si>
  <si>
    <t>January payflow</t>
  </si>
  <si>
    <t>February payflow</t>
  </si>
  <si>
    <t>total staff expenses</t>
  </si>
  <si>
    <t>March payflow</t>
  </si>
  <si>
    <t>April payflow</t>
  </si>
  <si>
    <t>Estimated Balance Forward from 2017 to 2018</t>
  </si>
  <si>
    <t>checks</t>
  </si>
  <si>
    <t>total expenses</t>
  </si>
  <si>
    <t>EFile4Biz (W2s)</t>
  </si>
  <si>
    <t>Jan WMATA</t>
  </si>
  <si>
    <t>bounced check fee</t>
  </si>
  <si>
    <t>tax1099.com</t>
  </si>
  <si>
    <t>withdrawl fee</t>
  </si>
  <si>
    <t>180107 payroll</t>
  </si>
  <si>
    <t>180122 payroll</t>
  </si>
  <si>
    <t>180207 payroll</t>
  </si>
  <si>
    <t>180222 payroll</t>
  </si>
  <si>
    <t>180307 payroll</t>
  </si>
  <si>
    <t>180322 payroll</t>
  </si>
  <si>
    <t>180405 Boutureira severance</t>
  </si>
  <si>
    <t>180407 payroll</t>
  </si>
  <si>
    <t>180420 payroll</t>
  </si>
  <si>
    <t>180507 payroll</t>
  </si>
  <si>
    <t>180522 payroll</t>
  </si>
  <si>
    <t>180607 payroll</t>
  </si>
  <si>
    <t>180107 taxes</t>
  </si>
  <si>
    <t>180122 taxes</t>
  </si>
  <si>
    <t>180207 taxes</t>
  </si>
  <si>
    <t>180222 taxes</t>
  </si>
  <si>
    <t>180307 taxes</t>
  </si>
  <si>
    <t>180322 taxes</t>
  </si>
  <si>
    <t>180405 Boutureira severance (incl in 180420)</t>
  </si>
  <si>
    <t>180407 DC unemployment</t>
  </si>
  <si>
    <t>180410 NYS unemployment</t>
  </si>
  <si>
    <t>180420 taxes</t>
  </si>
  <si>
    <t>180507 taxes</t>
  </si>
  <si>
    <t>180522 taxes</t>
  </si>
  <si>
    <t>180607 taxes</t>
  </si>
  <si>
    <t>Lyceum January</t>
  </si>
  <si>
    <t>Lyceum February</t>
  </si>
  <si>
    <t>Lyceum March</t>
  </si>
  <si>
    <t>Lyceum April</t>
  </si>
  <si>
    <t>Lyceum May</t>
  </si>
  <si>
    <t>Lyceum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</si>
</sst>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5" x14ac:knownFonts="1">
    <font>
      <sz val="10"/>
      <color rgb="FF000000"/>
      <name val="Arial"/>
    </font>
    <font>
      <sz val="8"/>
      <name val="Arial"/>
    </font>
    <font>
      <sz val="11"/>
      <name val="Arial"/>
    </font>
    <font>
      <b/>
      <sz val="11"/>
      <name val="Arial"/>
    </font>
    <font>
      <sz val="11"/>
      <name val="Arial"/>
    </font>
    <font>
      <b/>
      <sz val="8"/>
      <name val="Arial"/>
    </font>
    <font>
      <u/>
      <sz val="11"/>
      <name val="Arial"/>
    </font>
    <font>
      <u/>
      <sz val="8"/>
      <name val="Arial"/>
    </font>
    <font>
      <sz val="11"/>
      <color rgb="FF000000"/>
      <name val="Calibri"/>
    </font>
    <font>
      <u/>
      <sz val="8"/>
      <name val="Arial"/>
    </font>
    <font>
      <i/>
      <sz val="8"/>
      <name val="Arial"/>
    </font>
    <font>
      <i/>
      <sz val="11"/>
      <name val="Arial"/>
    </font>
    <font>
      <sz val="10"/>
      <color rgb="FF000000"/>
      <name val="Arial"/>
    </font>
    <font>
      <sz val="8"/>
      <name val="Arial"/>
    </font>
    <font>
      <u/>
      <sz val="11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1" fillId="0" borderId="0" xfId="0" applyFont="1" applyAlignment="1"/>
    <xf numFmtId="3" fontId="1" fillId="2" borderId="0" xfId="0" applyNumberFormat="1" applyFont="1" applyFill="1" applyAlignment="1"/>
    <xf numFmtId="49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1" fillId="2" borderId="0" xfId="0" applyNumberFormat="1" applyFont="1" applyFill="1" applyAlignment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3" fontId="1" fillId="0" borderId="0" xfId="0" applyNumberFormat="1" applyFont="1" applyAlignment="1"/>
    <xf numFmtId="164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1" fillId="0" borderId="0" xfId="0" applyFont="1" applyAlignment="1"/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/>
    <xf numFmtId="3" fontId="1" fillId="0" borderId="0" xfId="0" applyNumberFormat="1" applyFont="1" applyAlignment="1"/>
    <xf numFmtId="0" fontId="5" fillId="0" borderId="0" xfId="0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10" fillId="0" borderId="0" xfId="0" applyFont="1" applyAlignment="1"/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/>
    <xf numFmtId="0" fontId="1" fillId="0" borderId="0" xfId="0" applyFont="1" applyAlignment="1">
      <alignment horizontal="right"/>
    </xf>
    <xf numFmtId="0" fontId="1" fillId="2" borderId="0" xfId="0" applyFont="1" applyFill="1" applyAlignment="1"/>
    <xf numFmtId="3" fontId="1" fillId="0" borderId="2" xfId="0" applyNumberFormat="1" applyFont="1" applyBorder="1" applyAlignment="1">
      <alignment horizontal="right"/>
    </xf>
    <xf numFmtId="9" fontId="1" fillId="0" borderId="0" xfId="0" applyNumberFormat="1" applyFont="1" applyAlignment="1"/>
    <xf numFmtId="0" fontId="1" fillId="0" borderId="2" xfId="0" applyFont="1" applyBorder="1" applyAlignment="1"/>
    <xf numFmtId="3" fontId="5" fillId="0" borderId="0" xfId="0" applyNumberFormat="1" applyFont="1" applyAlignment="1">
      <alignment horizontal="right"/>
    </xf>
    <xf numFmtId="9" fontId="1" fillId="2" borderId="0" xfId="0" applyNumberFormat="1" applyFont="1" applyFill="1" applyAlignment="1"/>
    <xf numFmtId="0" fontId="1" fillId="0" borderId="2" xfId="0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0" fillId="0" borderId="0" xfId="0" applyFont="1" applyAlignment="1"/>
    <xf numFmtId="3" fontId="5" fillId="0" borderId="0" xfId="0" applyNumberFormat="1" applyFont="1" applyAlignment="1"/>
    <xf numFmtId="3" fontId="5" fillId="0" borderId="3" xfId="0" applyNumberFormat="1" applyFont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13" fillId="0" borderId="0" xfId="0" applyFont="1"/>
    <xf numFmtId="0" fontId="0" fillId="0" borderId="0" xfId="0" applyFont="1" applyAlignment="1"/>
    <xf numFmtId="3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Border="1"/>
    <xf numFmtId="0" fontId="0" fillId="0" borderId="1" xfId="0" applyFont="1" applyBorder="1" applyAlignment="1"/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/>
    <xf numFmtId="49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3" fillId="0" borderId="1" xfId="0" applyFont="1" applyBorder="1" applyAlignment="1"/>
    <xf numFmtId="16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right"/>
    </xf>
    <xf numFmtId="165" fontId="8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0" fontId="3" fillId="0" borderId="1" xfId="0" applyNumberFormat="1" applyFont="1" applyBorder="1" applyAlignment="1"/>
    <xf numFmtId="10" fontId="3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/>
    <xf numFmtId="0" fontId="11" fillId="0" borderId="1" xfId="0" applyFont="1" applyBorder="1" applyAlignment="1"/>
    <xf numFmtId="1" fontId="2" fillId="0" borderId="1" xfId="0" applyNumberFormat="1" applyFont="1" applyBorder="1" applyAlignment="1"/>
    <xf numFmtId="9" fontId="2" fillId="0" borderId="1" xfId="0" applyNumberFormat="1" applyFont="1" applyBorder="1" applyAlignment="1"/>
    <xf numFmtId="3" fontId="2" fillId="0" borderId="1" xfId="0" applyNumberFormat="1" applyFont="1" applyBorder="1" applyAlignment="1"/>
    <xf numFmtId="164" fontId="12" fillId="0" borderId="1" xfId="0" applyNumberFormat="1" applyFont="1" applyBorder="1" applyAlignment="1"/>
    <xf numFmtId="164" fontId="11" fillId="3" borderId="1" xfId="0" applyNumberFormat="1" applyFont="1" applyFill="1" applyBorder="1" applyAlignment="1"/>
    <xf numFmtId="1" fontId="2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/>
    <xf numFmtId="1" fontId="3" fillId="0" borderId="1" xfId="0" applyNumberFormat="1" applyFont="1" applyBorder="1" applyAlignment="1"/>
    <xf numFmtId="3" fontId="3" fillId="0" borderId="1" xfId="0" applyNumberFormat="1" applyFont="1" applyBorder="1" applyAlignment="1"/>
    <xf numFmtId="0" fontId="4" fillId="0" borderId="1" xfId="0" applyFont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x1099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6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.75" customHeight="1" x14ac:dyDescent="0.2"/>
  <cols>
    <col min="1" max="1" width="3.5703125" customWidth="1"/>
    <col min="2" max="2" width="34" customWidth="1"/>
    <col min="3" max="3" width="6.5703125" customWidth="1"/>
    <col min="4" max="4" width="9.140625" customWidth="1"/>
    <col min="5" max="5" width="9.5703125" customWidth="1"/>
    <col min="6" max="6" width="7" customWidth="1"/>
    <col min="7" max="7" width="11.28515625" customWidth="1"/>
    <col min="8" max="8" width="12.140625" customWidth="1"/>
    <col min="9" max="9" width="1.5703125" customWidth="1"/>
    <col min="10" max="10" width="87.5703125" customWidth="1"/>
  </cols>
  <sheetData>
    <row r="1" spans="1:11" ht="15.75" customHeight="1" x14ac:dyDescent="0.2">
      <c r="A1" s="1">
        <v>1</v>
      </c>
      <c r="B1" s="40" t="s">
        <v>0</v>
      </c>
      <c r="C1" s="39"/>
      <c r="D1" s="39"/>
      <c r="E1" s="39"/>
      <c r="F1" s="39"/>
      <c r="G1" s="39"/>
      <c r="H1" s="39"/>
      <c r="I1" s="39"/>
      <c r="J1" s="39"/>
      <c r="K1" s="3"/>
    </row>
    <row r="2" spans="1:11" ht="15.75" customHeight="1" x14ac:dyDescent="0.2">
      <c r="A2" s="1">
        <v>2</v>
      </c>
      <c r="B2" s="40" t="s">
        <v>1</v>
      </c>
      <c r="C2" s="39"/>
      <c r="D2" s="39"/>
      <c r="E2" s="39"/>
      <c r="F2" s="39"/>
      <c r="G2" s="39"/>
      <c r="H2" s="39"/>
      <c r="I2" s="39"/>
      <c r="J2" s="39"/>
      <c r="K2" s="3"/>
    </row>
    <row r="3" spans="1:11" ht="15.75" customHeight="1" x14ac:dyDescent="0.2">
      <c r="A3" s="1">
        <v>3</v>
      </c>
      <c r="B3" s="2"/>
      <c r="C3" s="2"/>
      <c r="D3" s="2"/>
      <c r="E3" s="2"/>
      <c r="F3" s="2"/>
      <c r="G3" s="2"/>
      <c r="H3" s="2"/>
      <c r="I3" s="4"/>
      <c r="J3" s="2"/>
      <c r="K3" s="3"/>
    </row>
    <row r="4" spans="1:11" ht="15.75" customHeight="1" x14ac:dyDescent="0.2">
      <c r="A4" s="1">
        <v>4</v>
      </c>
      <c r="B4" s="3"/>
      <c r="C4" s="5">
        <v>2016</v>
      </c>
      <c r="D4" s="6" t="s">
        <v>5</v>
      </c>
      <c r="E4" s="6" t="s">
        <v>6</v>
      </c>
      <c r="F4" s="7">
        <v>2017</v>
      </c>
      <c r="G4" s="7">
        <v>2017</v>
      </c>
      <c r="H4" s="7">
        <v>2018</v>
      </c>
      <c r="I4" s="8"/>
      <c r="J4" s="3"/>
      <c r="K4" s="3"/>
    </row>
    <row r="5" spans="1:11" ht="15.75" customHeight="1" x14ac:dyDescent="0.2">
      <c r="A5" s="1">
        <v>5</v>
      </c>
      <c r="B5" s="3"/>
      <c r="C5" s="9" t="s">
        <v>9</v>
      </c>
      <c r="D5" s="6" t="s">
        <v>10</v>
      </c>
      <c r="E5" s="6" t="s">
        <v>11</v>
      </c>
      <c r="F5" s="2" t="s">
        <v>9</v>
      </c>
      <c r="G5" s="7" t="s">
        <v>12</v>
      </c>
      <c r="H5" s="10"/>
      <c r="I5" s="8"/>
      <c r="J5" s="11" t="s">
        <v>3</v>
      </c>
      <c r="K5" s="3"/>
    </row>
    <row r="6" spans="1:11" ht="15.75" customHeight="1" x14ac:dyDescent="0.2">
      <c r="A6" s="1">
        <v>6</v>
      </c>
      <c r="B6" s="12" t="s">
        <v>4</v>
      </c>
      <c r="C6" s="13"/>
      <c r="D6" s="13"/>
      <c r="E6" s="13"/>
      <c r="F6" s="13"/>
      <c r="G6" s="3"/>
      <c r="H6" s="3"/>
      <c r="I6" s="8"/>
      <c r="J6" s="3"/>
      <c r="K6" s="3"/>
    </row>
    <row r="7" spans="1:11" ht="15.75" customHeight="1" x14ac:dyDescent="0.2">
      <c r="A7" s="1">
        <v>7</v>
      </c>
      <c r="B7" s="3" t="s">
        <v>7</v>
      </c>
      <c r="C7" s="13"/>
      <c r="D7" s="13"/>
      <c r="E7" s="13"/>
      <c r="F7" s="13"/>
      <c r="G7" s="14"/>
      <c r="H7" s="3"/>
      <c r="I7" s="8"/>
      <c r="J7" s="3"/>
      <c r="K7" s="3"/>
    </row>
    <row r="8" spans="1:11" ht="15.75" customHeight="1" x14ac:dyDescent="0.2">
      <c r="A8" s="1">
        <v>8</v>
      </c>
      <c r="B8" s="3" t="s">
        <v>8</v>
      </c>
      <c r="C8" s="15">
        <v>78000</v>
      </c>
      <c r="D8" s="13"/>
      <c r="E8" s="15">
        <f>C8+D8</f>
        <v>78000</v>
      </c>
      <c r="F8" s="15">
        <v>144000</v>
      </c>
      <c r="G8" s="15">
        <v>152483</v>
      </c>
      <c r="H8" s="15">
        <v>160000</v>
      </c>
      <c r="I8" s="8"/>
      <c r="J8" s="16" t="s">
        <v>13</v>
      </c>
      <c r="K8" s="3"/>
    </row>
    <row r="9" spans="1:11" ht="15.75" customHeight="1" x14ac:dyDescent="0.2">
      <c r="A9" s="1">
        <v>9</v>
      </c>
      <c r="B9" s="3" t="s">
        <v>21</v>
      </c>
      <c r="C9" s="13"/>
      <c r="D9" s="13"/>
      <c r="E9" s="13"/>
      <c r="F9" s="13"/>
      <c r="G9" s="13"/>
      <c r="H9" s="3"/>
      <c r="I9" s="8"/>
      <c r="J9" s="3"/>
      <c r="K9" s="3"/>
    </row>
    <row r="10" spans="1:11" ht="15.75" customHeight="1" x14ac:dyDescent="0.2">
      <c r="A10" s="1">
        <v>10</v>
      </c>
      <c r="B10" s="3" t="s">
        <v>22</v>
      </c>
      <c r="C10" s="15">
        <v>26500</v>
      </c>
      <c r="D10" s="13"/>
      <c r="E10" s="15">
        <f t="shared" ref="E10:E14" si="0">C10+D10</f>
        <v>26500</v>
      </c>
      <c r="F10" s="15">
        <v>80000</v>
      </c>
      <c r="G10" s="15">
        <v>31000</v>
      </c>
      <c r="H10" s="15">
        <v>40000</v>
      </c>
      <c r="I10" s="8"/>
      <c r="J10" s="16" t="s">
        <v>23</v>
      </c>
      <c r="K10" s="3"/>
    </row>
    <row r="11" spans="1:11" ht="15.75" customHeight="1" x14ac:dyDescent="0.2">
      <c r="A11" s="1">
        <v>11</v>
      </c>
      <c r="B11" s="3" t="s">
        <v>33</v>
      </c>
      <c r="C11" s="15">
        <v>26500</v>
      </c>
      <c r="D11" s="13"/>
      <c r="E11" s="15">
        <f t="shared" si="0"/>
        <v>26500</v>
      </c>
      <c r="F11" s="15">
        <v>80000</v>
      </c>
      <c r="G11" s="15">
        <v>23000</v>
      </c>
      <c r="H11" s="15">
        <v>30000</v>
      </c>
      <c r="I11" s="8"/>
      <c r="J11" s="16" t="s">
        <v>23</v>
      </c>
      <c r="K11" s="3"/>
    </row>
    <row r="12" spans="1:11" ht="15.75" customHeight="1" x14ac:dyDescent="0.2">
      <c r="A12" s="1">
        <v>12</v>
      </c>
      <c r="B12" s="3" t="s">
        <v>34</v>
      </c>
      <c r="C12" s="17">
        <v>24000</v>
      </c>
      <c r="D12" s="18"/>
      <c r="E12" s="17">
        <f t="shared" si="0"/>
        <v>24000</v>
      </c>
      <c r="F12" s="17">
        <v>40000</v>
      </c>
      <c r="G12" s="17">
        <v>17000</v>
      </c>
      <c r="H12" s="17">
        <v>20000</v>
      </c>
      <c r="I12" s="8"/>
      <c r="J12" s="16" t="s">
        <v>23</v>
      </c>
      <c r="K12" s="3"/>
    </row>
    <row r="13" spans="1:11" ht="15.75" customHeight="1" x14ac:dyDescent="0.2">
      <c r="A13" s="1">
        <v>13</v>
      </c>
      <c r="B13" s="3" t="s">
        <v>35</v>
      </c>
      <c r="C13" s="17">
        <f>SUM(C7:C12)</f>
        <v>155000</v>
      </c>
      <c r="D13" s="17">
        <v>75000</v>
      </c>
      <c r="E13" s="17">
        <f t="shared" si="0"/>
        <v>230000</v>
      </c>
      <c r="F13" s="17">
        <f t="shared" ref="F13:H13" si="1">SUM(F8:F12)</f>
        <v>344000</v>
      </c>
      <c r="G13" s="17">
        <f t="shared" si="1"/>
        <v>223483</v>
      </c>
      <c r="H13" s="17">
        <f t="shared" si="1"/>
        <v>250000</v>
      </c>
      <c r="I13" s="8"/>
      <c r="J13" s="3"/>
      <c r="K13" s="3"/>
    </row>
    <row r="14" spans="1:11" ht="15.75" customHeight="1" x14ac:dyDescent="0.2">
      <c r="A14" s="1">
        <v>14</v>
      </c>
      <c r="B14" s="3" t="s">
        <v>36</v>
      </c>
      <c r="C14" s="15">
        <v>0</v>
      </c>
      <c r="D14" s="13"/>
      <c r="E14" s="15">
        <f t="shared" si="0"/>
        <v>0</v>
      </c>
      <c r="F14" s="13"/>
      <c r="G14" s="15">
        <v>29781</v>
      </c>
      <c r="H14" s="3"/>
      <c r="I14" s="8"/>
      <c r="J14" s="3"/>
      <c r="K14" s="3"/>
    </row>
    <row r="15" spans="1:11" ht="15.75" customHeight="1" x14ac:dyDescent="0.2">
      <c r="A15" s="1">
        <v>15</v>
      </c>
      <c r="B15" s="3" t="s">
        <v>37</v>
      </c>
      <c r="C15" s="13"/>
      <c r="D15" s="13"/>
      <c r="E15" s="13"/>
      <c r="F15" s="13"/>
      <c r="G15" s="3"/>
      <c r="H15" s="3"/>
      <c r="I15" s="8"/>
      <c r="J15" s="3"/>
      <c r="K15" s="3"/>
    </row>
    <row r="16" spans="1:11" ht="15.75" customHeight="1" x14ac:dyDescent="0.2">
      <c r="A16" s="1">
        <v>16</v>
      </c>
      <c r="B16" s="3" t="s">
        <v>38</v>
      </c>
      <c r="C16" s="15">
        <v>9000</v>
      </c>
      <c r="D16" s="15">
        <v>6000</v>
      </c>
      <c r="E16" s="15">
        <f t="shared" ref="E16:E19" si="2">C16+D16</f>
        <v>15000</v>
      </c>
      <c r="F16" s="15">
        <v>12000</v>
      </c>
      <c r="G16" s="15">
        <v>10000</v>
      </c>
      <c r="H16" s="15">
        <v>6000</v>
      </c>
      <c r="I16" s="8"/>
      <c r="J16" s="16" t="s">
        <v>39</v>
      </c>
      <c r="K16" s="3"/>
    </row>
    <row r="17" spans="1:11" ht="15.75" customHeight="1" x14ac:dyDescent="0.2">
      <c r="A17" s="1">
        <v>17</v>
      </c>
      <c r="B17" s="3" t="s">
        <v>40</v>
      </c>
      <c r="C17" s="15">
        <v>1500</v>
      </c>
      <c r="D17" s="13"/>
      <c r="E17" s="15">
        <f t="shared" si="2"/>
        <v>1500</v>
      </c>
      <c r="F17" s="15">
        <v>2000</v>
      </c>
      <c r="G17" s="13"/>
      <c r="H17" s="15">
        <v>2000</v>
      </c>
      <c r="I17" s="8"/>
      <c r="J17" s="3"/>
      <c r="K17" s="3"/>
    </row>
    <row r="18" spans="1:11" ht="15.75" customHeight="1" x14ac:dyDescent="0.2">
      <c r="A18" s="1">
        <v>18</v>
      </c>
      <c r="B18" s="3" t="s">
        <v>41</v>
      </c>
      <c r="C18" s="15">
        <f>75%*(C67+C68+C75)</f>
        <v>2325</v>
      </c>
      <c r="D18" s="13"/>
      <c r="E18" s="15">
        <f t="shared" si="2"/>
        <v>2325</v>
      </c>
      <c r="F18" s="15">
        <v>2120</v>
      </c>
      <c r="G18" s="19"/>
      <c r="H18" s="15">
        <v>2120</v>
      </c>
      <c r="I18" s="8"/>
      <c r="J18" s="3" t="s">
        <v>42</v>
      </c>
      <c r="K18" s="3"/>
    </row>
    <row r="19" spans="1:11" ht="15.75" customHeight="1" x14ac:dyDescent="0.2">
      <c r="A19" s="1">
        <v>19</v>
      </c>
      <c r="B19" s="3" t="s">
        <v>43</v>
      </c>
      <c r="C19" s="17">
        <v>28000</v>
      </c>
      <c r="D19" s="18"/>
      <c r="E19" s="17">
        <f t="shared" si="2"/>
        <v>28000</v>
      </c>
      <c r="F19" s="17">
        <v>15000</v>
      </c>
      <c r="G19" s="17">
        <f>58121-17000</f>
        <v>41121</v>
      </c>
      <c r="H19" s="17">
        <v>15000</v>
      </c>
      <c r="I19" s="8"/>
      <c r="J19" s="16" t="s">
        <v>44</v>
      </c>
      <c r="K19" s="3"/>
    </row>
    <row r="20" spans="1:11" ht="15.75" customHeight="1" x14ac:dyDescent="0.2">
      <c r="A20" s="20">
        <v>20</v>
      </c>
      <c r="B20" s="12" t="s">
        <v>46</v>
      </c>
      <c r="C20" s="21">
        <f t="shared" ref="C20:H20" si="3">SUM(C13:C19)</f>
        <v>195825</v>
      </c>
      <c r="D20" s="21">
        <f t="shared" si="3"/>
        <v>81000</v>
      </c>
      <c r="E20" s="21">
        <f t="shared" si="3"/>
        <v>276825</v>
      </c>
      <c r="F20" s="21">
        <f t="shared" si="3"/>
        <v>375120</v>
      </c>
      <c r="G20" s="21">
        <f t="shared" si="3"/>
        <v>304385</v>
      </c>
      <c r="H20" s="21">
        <f t="shared" si="3"/>
        <v>275120</v>
      </c>
      <c r="I20" s="8"/>
      <c r="J20" s="3"/>
      <c r="K20" s="3"/>
    </row>
    <row r="21" spans="1:11" ht="15.75" customHeight="1" x14ac:dyDescent="0.2">
      <c r="A21" s="1">
        <v>21</v>
      </c>
      <c r="B21" s="3" t="s">
        <v>50</v>
      </c>
      <c r="C21" s="13"/>
      <c r="D21" s="13"/>
      <c r="E21" s="13"/>
      <c r="F21" s="13"/>
      <c r="G21" s="3"/>
      <c r="H21" s="3"/>
      <c r="I21" s="8"/>
      <c r="J21" s="3"/>
      <c r="K21" s="3"/>
    </row>
    <row r="22" spans="1:11" ht="15.75" customHeight="1" x14ac:dyDescent="0.2">
      <c r="A22" s="1">
        <v>22</v>
      </c>
      <c r="B22" s="3" t="s">
        <v>51</v>
      </c>
      <c r="C22" s="13"/>
      <c r="D22" s="13"/>
      <c r="E22" s="13"/>
      <c r="F22" s="13"/>
      <c r="G22" s="3"/>
      <c r="H22" s="3"/>
      <c r="I22" s="8"/>
      <c r="J22" s="3"/>
      <c r="K22" s="3"/>
    </row>
    <row r="23" spans="1:11" ht="15.75" customHeight="1" x14ac:dyDescent="0.2">
      <c r="A23" s="1">
        <v>23</v>
      </c>
      <c r="B23" s="22" t="s">
        <v>52</v>
      </c>
      <c r="C23" s="15">
        <v>19500</v>
      </c>
      <c r="D23" s="13"/>
      <c r="E23" s="15">
        <f>C23+D23</f>
        <v>19500</v>
      </c>
      <c r="F23" s="13"/>
      <c r="G23" s="3"/>
      <c r="H23" s="3"/>
      <c r="I23" s="8"/>
      <c r="J23" s="22" t="s">
        <v>54</v>
      </c>
      <c r="K23" s="3"/>
    </row>
    <row r="24" spans="1:11" ht="15.75" customHeight="1" x14ac:dyDescent="0.2">
      <c r="A24" s="1">
        <v>24</v>
      </c>
      <c r="B24" s="22" t="s">
        <v>55</v>
      </c>
      <c r="C24" s="15">
        <f t="shared" ref="C24:F24" si="4">12%*(C26+C23)</f>
        <v>4680</v>
      </c>
      <c r="D24" s="15">
        <f t="shared" si="4"/>
        <v>-2145</v>
      </c>
      <c r="E24" s="15">
        <f t="shared" si="4"/>
        <v>2535</v>
      </c>
      <c r="F24" s="15">
        <f t="shared" si="4"/>
        <v>0</v>
      </c>
      <c r="G24" s="3"/>
      <c r="H24" s="13"/>
      <c r="I24" s="8"/>
      <c r="J24" s="22" t="s">
        <v>56</v>
      </c>
      <c r="K24" s="3"/>
    </row>
    <row r="25" spans="1:11" ht="15.75" customHeight="1" x14ac:dyDescent="0.2">
      <c r="A25" s="1">
        <v>25</v>
      </c>
      <c r="B25" s="3" t="s">
        <v>57</v>
      </c>
      <c r="C25" s="13"/>
      <c r="D25" s="15">
        <v>4000</v>
      </c>
      <c r="E25" s="15">
        <f t="shared" ref="E25:E26" si="5">C25+D25</f>
        <v>4000</v>
      </c>
      <c r="F25" s="15">
        <v>15000</v>
      </c>
      <c r="G25" s="23">
        <v>8650</v>
      </c>
      <c r="H25" s="13"/>
      <c r="I25" s="8"/>
      <c r="J25" s="16" t="s">
        <v>61</v>
      </c>
      <c r="K25" s="3"/>
    </row>
    <row r="26" spans="1:11" ht="15.75" customHeight="1" x14ac:dyDescent="0.2">
      <c r="A26" s="1">
        <v>26</v>
      </c>
      <c r="B26" s="3" t="s">
        <v>62</v>
      </c>
      <c r="C26" s="17">
        <v>19500</v>
      </c>
      <c r="D26" s="17">
        <v>-17875</v>
      </c>
      <c r="E26" s="17">
        <f t="shared" si="5"/>
        <v>1625</v>
      </c>
      <c r="F26" s="17">
        <v>0</v>
      </c>
      <c r="G26" s="18"/>
      <c r="H26" s="17">
        <v>0</v>
      </c>
      <c r="I26" s="8"/>
      <c r="J26" s="3"/>
      <c r="K26" s="3"/>
    </row>
    <row r="27" spans="1:11" ht="15.75" customHeight="1" x14ac:dyDescent="0.2">
      <c r="A27" s="1">
        <v>27</v>
      </c>
      <c r="B27" s="3" t="s">
        <v>63</v>
      </c>
      <c r="C27" s="17">
        <f t="shared" ref="C27:H27" si="6">SUM(C23:C26)</f>
        <v>43680</v>
      </c>
      <c r="D27" s="17">
        <f t="shared" si="6"/>
        <v>-16020</v>
      </c>
      <c r="E27" s="17">
        <f t="shared" si="6"/>
        <v>27660</v>
      </c>
      <c r="F27" s="17">
        <f t="shared" si="6"/>
        <v>15000</v>
      </c>
      <c r="G27" s="17">
        <f t="shared" si="6"/>
        <v>8650</v>
      </c>
      <c r="H27" s="17">
        <f t="shared" si="6"/>
        <v>0</v>
      </c>
      <c r="I27" s="8"/>
      <c r="J27" s="24" t="s">
        <v>64</v>
      </c>
      <c r="K27" s="3"/>
    </row>
    <row r="28" spans="1:11" ht="15.75" customHeight="1" x14ac:dyDescent="0.2">
      <c r="A28" s="1">
        <v>28</v>
      </c>
      <c r="B28" s="3" t="s">
        <v>65</v>
      </c>
      <c r="C28" s="13"/>
      <c r="D28" s="13"/>
      <c r="E28" s="13"/>
      <c r="F28" s="13"/>
      <c r="G28" s="13"/>
      <c r="H28" s="13"/>
      <c r="I28" s="8"/>
      <c r="J28" s="3"/>
      <c r="K28" s="3"/>
    </row>
    <row r="29" spans="1:11" ht="12.75" x14ac:dyDescent="0.2">
      <c r="A29" s="1">
        <v>29</v>
      </c>
      <c r="B29" s="3" t="s">
        <v>66</v>
      </c>
      <c r="C29" s="15">
        <v>14000</v>
      </c>
      <c r="D29" s="13"/>
      <c r="E29" s="15">
        <f t="shared" ref="E29:E34" si="7">C29+D29</f>
        <v>14000</v>
      </c>
      <c r="F29" s="15">
        <v>16000</v>
      </c>
      <c r="G29" s="23">
        <v>25859</v>
      </c>
      <c r="H29" s="15">
        <v>16000</v>
      </c>
      <c r="I29" s="8"/>
      <c r="J29" s="3" t="s">
        <v>67</v>
      </c>
      <c r="K29" s="3"/>
    </row>
    <row r="30" spans="1:11" ht="12.75" x14ac:dyDescent="0.2">
      <c r="A30" s="1">
        <v>30</v>
      </c>
      <c r="B30" s="3" t="s">
        <v>68</v>
      </c>
      <c r="C30" s="15">
        <v>5000</v>
      </c>
      <c r="D30" s="13"/>
      <c r="E30" s="15">
        <f t="shared" si="7"/>
        <v>5000</v>
      </c>
      <c r="F30" s="15">
        <v>5000</v>
      </c>
      <c r="G30" s="13"/>
      <c r="H30" s="15">
        <v>5000</v>
      </c>
      <c r="I30" s="8"/>
      <c r="J30" s="3" t="s">
        <v>69</v>
      </c>
      <c r="K30" s="3"/>
    </row>
    <row r="31" spans="1:11" ht="12.75" x14ac:dyDescent="0.2">
      <c r="A31" s="1">
        <v>31</v>
      </c>
      <c r="B31" s="3" t="s">
        <v>70</v>
      </c>
      <c r="C31" s="13"/>
      <c r="D31" s="15">
        <v>3000</v>
      </c>
      <c r="E31" s="15">
        <f t="shared" si="7"/>
        <v>3000</v>
      </c>
      <c r="F31" s="15">
        <v>12000</v>
      </c>
      <c r="G31" s="13"/>
      <c r="H31" s="15">
        <v>12000</v>
      </c>
      <c r="I31" s="8"/>
      <c r="J31" s="3" t="s">
        <v>71</v>
      </c>
      <c r="K31" s="3"/>
    </row>
    <row r="32" spans="1:11" ht="12.75" x14ac:dyDescent="0.2">
      <c r="A32" s="1">
        <v>32</v>
      </c>
      <c r="B32" s="3" t="s">
        <v>72</v>
      </c>
      <c r="C32" s="13"/>
      <c r="D32" s="15">
        <v>1000</v>
      </c>
      <c r="E32" s="15">
        <f t="shared" si="7"/>
        <v>1000</v>
      </c>
      <c r="F32" s="15">
        <v>2000</v>
      </c>
      <c r="G32" s="13"/>
      <c r="H32" s="15">
        <v>2000</v>
      </c>
      <c r="I32" s="8"/>
      <c r="J32" s="3" t="s">
        <v>71</v>
      </c>
      <c r="K32" s="3"/>
    </row>
    <row r="33" spans="1:11" ht="12.75" x14ac:dyDescent="0.2">
      <c r="A33" s="1">
        <v>33</v>
      </c>
      <c r="B33" s="3" t="s">
        <v>73</v>
      </c>
      <c r="C33" s="15">
        <v>6000</v>
      </c>
      <c r="D33" s="15">
        <v>4000</v>
      </c>
      <c r="E33" s="15">
        <f t="shared" si="7"/>
        <v>10000</v>
      </c>
      <c r="F33" s="15">
        <v>10000</v>
      </c>
      <c r="G33" s="23">
        <v>1000</v>
      </c>
      <c r="H33" s="15">
        <v>6000</v>
      </c>
      <c r="I33" s="8"/>
      <c r="J33" s="3" t="s">
        <v>74</v>
      </c>
      <c r="K33" s="3"/>
    </row>
    <row r="34" spans="1:11" ht="12.75" x14ac:dyDescent="0.2">
      <c r="A34" s="1">
        <v>34</v>
      </c>
      <c r="B34" s="3" t="s">
        <v>75</v>
      </c>
      <c r="C34" s="18"/>
      <c r="D34" s="17">
        <v>3000</v>
      </c>
      <c r="E34" s="17">
        <f t="shared" si="7"/>
        <v>3000</v>
      </c>
      <c r="F34" s="17">
        <v>3000</v>
      </c>
      <c r="G34" s="17"/>
      <c r="H34" s="17">
        <v>1000</v>
      </c>
      <c r="I34" s="8"/>
      <c r="J34" s="16" t="s">
        <v>76</v>
      </c>
      <c r="K34" s="3"/>
    </row>
    <row r="35" spans="1:11" ht="12.75" x14ac:dyDescent="0.2">
      <c r="A35" s="1">
        <v>35</v>
      </c>
      <c r="B35" s="3" t="s">
        <v>77</v>
      </c>
      <c r="C35" s="17">
        <f t="shared" ref="C35:H35" si="8">SUM(C29:C34)</f>
        <v>25000</v>
      </c>
      <c r="D35" s="17">
        <f t="shared" si="8"/>
        <v>11000</v>
      </c>
      <c r="E35" s="17">
        <f t="shared" si="8"/>
        <v>36000</v>
      </c>
      <c r="F35" s="17">
        <f t="shared" si="8"/>
        <v>48000</v>
      </c>
      <c r="G35" s="17">
        <f t="shared" si="8"/>
        <v>26859</v>
      </c>
      <c r="H35" s="17">
        <f t="shared" si="8"/>
        <v>42000</v>
      </c>
      <c r="I35" s="8"/>
      <c r="J35" s="24"/>
      <c r="K35" s="3"/>
    </row>
    <row r="36" spans="1:11" ht="12.75" x14ac:dyDescent="0.2">
      <c r="A36" s="1">
        <v>36</v>
      </c>
      <c r="B36" s="3" t="s">
        <v>78</v>
      </c>
      <c r="C36" s="13"/>
      <c r="D36" s="13"/>
      <c r="E36" s="13"/>
      <c r="F36" s="13"/>
      <c r="G36" s="25">
        <v>3613</v>
      </c>
      <c r="H36" s="3"/>
      <c r="I36" s="8"/>
      <c r="J36" s="16" t="s">
        <v>79</v>
      </c>
      <c r="K36" s="3"/>
    </row>
    <row r="37" spans="1:11" ht="12.75" x14ac:dyDescent="0.2">
      <c r="A37" s="1">
        <v>37</v>
      </c>
      <c r="B37" s="3" t="s">
        <v>80</v>
      </c>
      <c r="C37" s="15">
        <v>1500</v>
      </c>
      <c r="D37" s="13"/>
      <c r="E37" s="15">
        <f t="shared" ref="E37:F37" si="9">C37+D37</f>
        <v>1500</v>
      </c>
      <c r="F37" s="15">
        <f t="shared" si="9"/>
        <v>1500</v>
      </c>
      <c r="G37" s="15">
        <v>2300</v>
      </c>
      <c r="H37" s="13"/>
      <c r="I37" s="26"/>
      <c r="J37" s="3" t="s">
        <v>81</v>
      </c>
      <c r="K37" s="3"/>
    </row>
    <row r="38" spans="1:11" ht="12.75" x14ac:dyDescent="0.2">
      <c r="A38" s="1">
        <v>38</v>
      </c>
      <c r="B38" s="3" t="s">
        <v>82</v>
      </c>
      <c r="C38" s="17">
        <v>0</v>
      </c>
      <c r="D38" s="18"/>
      <c r="E38" s="17">
        <f t="shared" ref="E38:F38" si="10">C38+D38</f>
        <v>0</v>
      </c>
      <c r="F38" s="17">
        <f t="shared" si="10"/>
        <v>0</v>
      </c>
      <c r="G38" s="27">
        <v>357</v>
      </c>
      <c r="H38" s="18"/>
      <c r="I38" s="8"/>
      <c r="J38" s="16" t="s">
        <v>84</v>
      </c>
      <c r="K38" s="3"/>
    </row>
    <row r="39" spans="1:11" ht="12.75" x14ac:dyDescent="0.2">
      <c r="A39" s="1">
        <v>39</v>
      </c>
      <c r="B39" s="3" t="s">
        <v>85</v>
      </c>
      <c r="C39" s="17">
        <f t="shared" ref="C39:F39" si="11">C37+C38</f>
        <v>1500</v>
      </c>
      <c r="D39" s="17">
        <f t="shared" si="11"/>
        <v>0</v>
      </c>
      <c r="E39" s="17">
        <f t="shared" si="11"/>
        <v>1500</v>
      </c>
      <c r="F39" s="17">
        <f t="shared" si="11"/>
        <v>1500</v>
      </c>
      <c r="G39" s="17">
        <f>SUM(G36:G38)</f>
        <v>6270</v>
      </c>
      <c r="H39" s="17">
        <f>H37+H38</f>
        <v>0</v>
      </c>
      <c r="I39" s="8"/>
      <c r="J39" s="24"/>
      <c r="K39" s="3"/>
    </row>
    <row r="40" spans="1:11" ht="12.75" x14ac:dyDescent="0.2">
      <c r="A40" s="1">
        <v>40</v>
      </c>
      <c r="B40" s="3" t="s">
        <v>86</v>
      </c>
      <c r="C40" s="13"/>
      <c r="D40" s="13"/>
      <c r="E40" s="13"/>
      <c r="F40" s="13"/>
      <c r="G40" s="13"/>
      <c r="H40" s="13"/>
      <c r="I40" s="8"/>
      <c r="J40" s="3"/>
      <c r="K40" s="3"/>
    </row>
    <row r="41" spans="1:11" ht="12.75" x14ac:dyDescent="0.2">
      <c r="A41" s="1">
        <v>41</v>
      </c>
      <c r="B41" s="3" t="s">
        <v>88</v>
      </c>
      <c r="C41" s="15">
        <f>50%*C16+90%*C17</f>
        <v>5850</v>
      </c>
      <c r="D41" s="15">
        <v>4000</v>
      </c>
      <c r="E41" s="15">
        <f t="shared" ref="E41:E45" si="12">C41+D41</f>
        <v>9850</v>
      </c>
      <c r="F41" s="15">
        <f>50%*F16+90%*F17</f>
        <v>7800</v>
      </c>
      <c r="G41" s="23">
        <v>10577</v>
      </c>
      <c r="H41" s="15">
        <v>0</v>
      </c>
      <c r="I41" s="8"/>
      <c r="J41" s="16" t="s">
        <v>93</v>
      </c>
      <c r="K41" s="3"/>
    </row>
    <row r="42" spans="1:11" ht="12.75" x14ac:dyDescent="0.2">
      <c r="A42" s="1">
        <v>42</v>
      </c>
      <c r="B42" s="3" t="s">
        <v>94</v>
      </c>
      <c r="C42" s="15">
        <v>0</v>
      </c>
      <c r="D42" s="13"/>
      <c r="E42" s="15">
        <f t="shared" si="12"/>
        <v>0</v>
      </c>
      <c r="F42" s="13"/>
      <c r="G42" s="13"/>
      <c r="H42" s="13"/>
      <c r="I42" s="8"/>
      <c r="J42" s="28" t="s">
        <v>81</v>
      </c>
      <c r="K42" s="3"/>
    </row>
    <row r="43" spans="1:11" ht="12.75" x14ac:dyDescent="0.2">
      <c r="A43" s="1">
        <v>43</v>
      </c>
      <c r="B43" s="3" t="s">
        <v>95</v>
      </c>
      <c r="C43" s="15">
        <v>900</v>
      </c>
      <c r="D43" s="15">
        <v>2000</v>
      </c>
      <c r="E43" s="15">
        <f t="shared" si="12"/>
        <v>2900</v>
      </c>
      <c r="F43" s="15">
        <v>3000</v>
      </c>
      <c r="G43" s="19">
        <v>1380</v>
      </c>
      <c r="H43" s="15">
        <v>0</v>
      </c>
      <c r="I43" s="8"/>
      <c r="J43" s="3" t="s">
        <v>81</v>
      </c>
      <c r="K43" s="3"/>
    </row>
    <row r="44" spans="1:11" ht="12.75" x14ac:dyDescent="0.2">
      <c r="A44" s="1">
        <v>44</v>
      </c>
      <c r="B44" s="3" t="s">
        <v>96</v>
      </c>
      <c r="C44" s="15">
        <v>500</v>
      </c>
      <c r="D44" s="13"/>
      <c r="E44" s="15">
        <f t="shared" si="12"/>
        <v>500</v>
      </c>
      <c r="F44" s="15">
        <v>1000</v>
      </c>
      <c r="G44" s="23">
        <v>225</v>
      </c>
      <c r="H44" s="15">
        <v>1000</v>
      </c>
      <c r="I44" s="8"/>
      <c r="J44" s="3" t="s">
        <v>97</v>
      </c>
      <c r="K44" s="3"/>
    </row>
    <row r="45" spans="1:11" ht="12.75" x14ac:dyDescent="0.2">
      <c r="A45" s="1">
        <v>45</v>
      </c>
      <c r="B45" s="3" t="s">
        <v>98</v>
      </c>
      <c r="C45" s="17">
        <f>20%*C16</f>
        <v>1800</v>
      </c>
      <c r="D45" s="17">
        <v>4000</v>
      </c>
      <c r="E45" s="17">
        <f t="shared" si="12"/>
        <v>5800</v>
      </c>
      <c r="F45" s="17">
        <v>2400</v>
      </c>
      <c r="G45" s="18"/>
      <c r="H45" s="17">
        <v>0</v>
      </c>
      <c r="I45" s="8"/>
      <c r="J45" s="3" t="s">
        <v>100</v>
      </c>
      <c r="K45" s="3"/>
    </row>
    <row r="46" spans="1:11" ht="12.75" x14ac:dyDescent="0.2">
      <c r="A46" s="1">
        <v>46</v>
      </c>
      <c r="B46" s="3" t="s">
        <v>101</v>
      </c>
      <c r="C46" s="17">
        <f t="shared" ref="C46:H46" si="13">SUM(C41:C45)</f>
        <v>9050</v>
      </c>
      <c r="D46" s="17">
        <f t="shared" si="13"/>
        <v>10000</v>
      </c>
      <c r="E46" s="17">
        <f t="shared" si="13"/>
        <v>19050</v>
      </c>
      <c r="F46" s="17">
        <f t="shared" si="13"/>
        <v>14200</v>
      </c>
      <c r="G46" s="17">
        <f t="shared" si="13"/>
        <v>12182</v>
      </c>
      <c r="H46" s="17">
        <f t="shared" si="13"/>
        <v>1000</v>
      </c>
      <c r="I46" s="8"/>
      <c r="J46" s="24"/>
      <c r="K46" s="3"/>
    </row>
    <row r="47" spans="1:11" ht="12.75" x14ac:dyDescent="0.2">
      <c r="A47" s="1">
        <v>47</v>
      </c>
      <c r="B47" s="3"/>
      <c r="C47" s="18"/>
      <c r="D47" s="18"/>
      <c r="E47" s="18"/>
      <c r="F47" s="18"/>
      <c r="G47" s="29"/>
      <c r="H47" s="29"/>
      <c r="I47" s="8"/>
      <c r="J47" s="3"/>
      <c r="K47" s="3"/>
    </row>
    <row r="48" spans="1:11" ht="12.75" x14ac:dyDescent="0.2">
      <c r="A48" s="1">
        <v>48</v>
      </c>
      <c r="B48" s="3" t="s">
        <v>102</v>
      </c>
      <c r="C48" s="17">
        <f t="shared" ref="C48:H48" si="14">SUM(C27+C35+C39+C46)</f>
        <v>79230</v>
      </c>
      <c r="D48" s="17">
        <f t="shared" si="14"/>
        <v>4980</v>
      </c>
      <c r="E48" s="17">
        <f t="shared" si="14"/>
        <v>84210</v>
      </c>
      <c r="F48" s="17">
        <f t="shared" si="14"/>
        <v>78700</v>
      </c>
      <c r="G48" s="17">
        <f t="shared" si="14"/>
        <v>53961</v>
      </c>
      <c r="H48" s="17">
        <f t="shared" si="14"/>
        <v>43000</v>
      </c>
      <c r="I48" s="8"/>
      <c r="J48" s="3"/>
      <c r="K48" s="3"/>
    </row>
    <row r="49" spans="1:11" ht="12.75" x14ac:dyDescent="0.2">
      <c r="A49" s="1">
        <v>49</v>
      </c>
      <c r="B49" s="3"/>
      <c r="C49" s="13"/>
      <c r="D49" s="13"/>
      <c r="E49" s="13"/>
      <c r="F49" s="13"/>
      <c r="G49" s="3"/>
      <c r="H49" s="3"/>
      <c r="I49" s="8"/>
      <c r="J49" s="3"/>
      <c r="K49" s="3"/>
    </row>
    <row r="50" spans="1:11" ht="12.75" x14ac:dyDescent="0.2">
      <c r="A50" s="1">
        <v>50</v>
      </c>
      <c r="B50" s="12" t="s">
        <v>103</v>
      </c>
      <c r="C50" s="30">
        <f t="shared" ref="C50:H50" si="15">C20-C48</f>
        <v>116595</v>
      </c>
      <c r="D50" s="30">
        <f t="shared" si="15"/>
        <v>76020</v>
      </c>
      <c r="E50" s="30">
        <f t="shared" si="15"/>
        <v>192615</v>
      </c>
      <c r="F50" s="30">
        <f t="shared" si="15"/>
        <v>296420</v>
      </c>
      <c r="G50" s="30">
        <f t="shared" si="15"/>
        <v>250424</v>
      </c>
      <c r="H50" s="30">
        <f t="shared" si="15"/>
        <v>232120</v>
      </c>
      <c r="I50" s="8"/>
      <c r="J50" s="12" t="s">
        <v>109</v>
      </c>
      <c r="K50" s="3"/>
    </row>
    <row r="51" spans="1:11" ht="12.75" x14ac:dyDescent="0.2">
      <c r="A51" s="20">
        <v>51</v>
      </c>
      <c r="B51" s="3" t="s">
        <v>110</v>
      </c>
      <c r="C51" s="13">
        <f t="shared" ref="C51:H51" si="16">C50/C20%</f>
        <v>59.540405974722326</v>
      </c>
      <c r="D51" s="13">
        <f t="shared" si="16"/>
        <v>93.851851851851848</v>
      </c>
      <c r="E51" s="13">
        <f t="shared" si="16"/>
        <v>69.580059604443235</v>
      </c>
      <c r="F51" s="13">
        <f t="shared" si="16"/>
        <v>79.02004691831948</v>
      </c>
      <c r="G51" s="13">
        <f t="shared" si="16"/>
        <v>82.272122476468951</v>
      </c>
      <c r="H51" s="13">
        <f t="shared" si="16"/>
        <v>84.370456528060487</v>
      </c>
      <c r="I51" s="31"/>
      <c r="J51" s="3"/>
      <c r="K51" s="3"/>
    </row>
    <row r="52" spans="1:11" ht="12.75" x14ac:dyDescent="0.2">
      <c r="A52" s="1">
        <v>52</v>
      </c>
      <c r="B52" s="3"/>
      <c r="C52" s="13"/>
      <c r="D52" s="13"/>
      <c r="E52" s="13"/>
      <c r="F52" s="13"/>
      <c r="G52" s="3"/>
      <c r="H52" s="3"/>
      <c r="I52" s="31"/>
      <c r="J52" s="3"/>
      <c r="K52" s="3"/>
    </row>
    <row r="53" spans="1:11" ht="12.75" x14ac:dyDescent="0.2">
      <c r="A53" s="1">
        <v>53</v>
      </c>
      <c r="B53" s="12" t="s">
        <v>113</v>
      </c>
      <c r="C53" s="13"/>
      <c r="D53" s="13"/>
      <c r="E53" s="13"/>
      <c r="F53" s="13"/>
      <c r="G53" s="3"/>
      <c r="H53" s="3"/>
      <c r="I53" s="8"/>
      <c r="J53" s="12"/>
      <c r="K53" s="3"/>
    </row>
    <row r="54" spans="1:11" ht="12.75" x14ac:dyDescent="0.2">
      <c r="A54" s="20">
        <v>54</v>
      </c>
      <c r="B54" s="3" t="s">
        <v>114</v>
      </c>
      <c r="C54" s="13"/>
      <c r="D54" s="13"/>
      <c r="E54" s="13"/>
      <c r="F54" s="13"/>
      <c r="G54" s="3"/>
      <c r="H54" s="3"/>
      <c r="I54" s="8"/>
      <c r="J54" s="3"/>
      <c r="K54" s="3"/>
    </row>
    <row r="55" spans="1:11" ht="12.75" x14ac:dyDescent="0.2">
      <c r="A55" s="1">
        <v>55</v>
      </c>
      <c r="B55" s="22" t="s">
        <v>115</v>
      </c>
      <c r="C55" s="15">
        <v>0</v>
      </c>
      <c r="D55" s="15">
        <v>10000</v>
      </c>
      <c r="E55" s="15">
        <f>C55+D55</f>
        <v>10000</v>
      </c>
      <c r="F55" s="15">
        <v>0</v>
      </c>
      <c r="G55" s="3"/>
      <c r="H55" s="3"/>
      <c r="I55" s="8"/>
      <c r="J55" s="22" t="s">
        <v>116</v>
      </c>
      <c r="K55" s="3"/>
    </row>
    <row r="56" spans="1:11" ht="12.75" x14ac:dyDescent="0.2">
      <c r="A56" s="1">
        <v>56</v>
      </c>
      <c r="B56" s="22" t="s">
        <v>55</v>
      </c>
      <c r="C56" s="15">
        <f>12%*C55</f>
        <v>0</v>
      </c>
      <c r="D56" s="15">
        <v>0</v>
      </c>
      <c r="E56" s="15">
        <v>0</v>
      </c>
      <c r="F56" s="15">
        <f>12%*F55</f>
        <v>0</v>
      </c>
      <c r="G56" s="3"/>
      <c r="H56" s="3"/>
      <c r="I56" s="8"/>
      <c r="J56" s="22" t="s">
        <v>117</v>
      </c>
      <c r="K56" s="3"/>
    </row>
    <row r="57" spans="1:11" ht="12.75" x14ac:dyDescent="0.2">
      <c r="A57" s="1">
        <v>57</v>
      </c>
      <c r="B57" s="3" t="s">
        <v>118</v>
      </c>
      <c r="C57" s="15">
        <v>0</v>
      </c>
      <c r="D57" s="13"/>
      <c r="E57" s="15">
        <f t="shared" ref="E57:E61" si="17">C57+D57</f>
        <v>0</v>
      </c>
      <c r="F57" s="13"/>
      <c r="G57" s="3"/>
      <c r="H57" s="3"/>
      <c r="I57" s="8"/>
      <c r="J57" s="3"/>
      <c r="K57" s="3"/>
    </row>
    <row r="58" spans="1:11" ht="12.75" x14ac:dyDescent="0.2">
      <c r="A58" s="1">
        <v>58</v>
      </c>
      <c r="B58" s="3" t="s">
        <v>83</v>
      </c>
      <c r="C58" s="15">
        <v>5000</v>
      </c>
      <c r="D58" s="15">
        <v>15000</v>
      </c>
      <c r="E58" s="15">
        <f t="shared" si="17"/>
        <v>20000</v>
      </c>
      <c r="F58" s="15">
        <v>20000</v>
      </c>
      <c r="G58" s="23">
        <v>9100</v>
      </c>
      <c r="H58" s="1">
        <v>6000</v>
      </c>
      <c r="I58" s="8"/>
      <c r="J58" s="16" t="s">
        <v>119</v>
      </c>
      <c r="K58" s="3"/>
    </row>
    <row r="59" spans="1:11" ht="12.75" x14ac:dyDescent="0.2">
      <c r="A59" s="1">
        <v>59</v>
      </c>
      <c r="B59" s="3" t="s">
        <v>120</v>
      </c>
      <c r="C59" s="15">
        <v>0</v>
      </c>
      <c r="D59" s="15">
        <v>3000</v>
      </c>
      <c r="E59" s="15">
        <f t="shared" si="17"/>
        <v>3000</v>
      </c>
      <c r="F59" s="15">
        <v>3000</v>
      </c>
      <c r="G59" s="23">
        <v>4787.5</v>
      </c>
      <c r="H59" s="1">
        <v>0</v>
      </c>
      <c r="I59" s="8"/>
      <c r="J59" s="3"/>
      <c r="K59" s="3"/>
    </row>
    <row r="60" spans="1:11" ht="12.75" x14ac:dyDescent="0.2">
      <c r="A60" s="1">
        <v>60</v>
      </c>
      <c r="B60" s="3" t="s">
        <v>121</v>
      </c>
      <c r="C60" s="15">
        <v>0</v>
      </c>
      <c r="D60" s="13"/>
      <c r="E60" s="15">
        <f t="shared" si="17"/>
        <v>0</v>
      </c>
      <c r="F60" s="15">
        <v>3000</v>
      </c>
      <c r="G60" s="23">
        <v>963.16</v>
      </c>
      <c r="H60" s="15">
        <v>2000</v>
      </c>
      <c r="I60" s="8"/>
      <c r="J60" s="3"/>
      <c r="K60" s="3"/>
    </row>
    <row r="61" spans="1:11" ht="12.75" x14ac:dyDescent="0.2">
      <c r="A61" s="1">
        <v>61</v>
      </c>
      <c r="B61" s="3" t="s">
        <v>122</v>
      </c>
      <c r="C61" s="17">
        <v>500</v>
      </c>
      <c r="D61" s="18"/>
      <c r="E61" s="17">
        <f t="shared" si="17"/>
        <v>500</v>
      </c>
      <c r="F61" s="17">
        <v>0</v>
      </c>
      <c r="G61" s="29"/>
      <c r="H61" s="29"/>
      <c r="I61" s="8"/>
      <c r="J61" s="3"/>
      <c r="K61" s="3"/>
    </row>
    <row r="62" spans="1:11" ht="12.75" x14ac:dyDescent="0.2">
      <c r="A62" s="1">
        <v>62</v>
      </c>
      <c r="B62" s="3" t="s">
        <v>123</v>
      </c>
      <c r="C62" s="17">
        <f t="shared" ref="C62:H62" si="18">SUM(C55:C61)</f>
        <v>5500</v>
      </c>
      <c r="D62" s="17">
        <f t="shared" si="18"/>
        <v>28000</v>
      </c>
      <c r="E62" s="17">
        <f t="shared" si="18"/>
        <v>33500</v>
      </c>
      <c r="F62" s="17">
        <f t="shared" si="18"/>
        <v>26000</v>
      </c>
      <c r="G62" s="17">
        <f t="shared" si="18"/>
        <v>14850.66</v>
      </c>
      <c r="H62" s="17">
        <f t="shared" si="18"/>
        <v>8000</v>
      </c>
      <c r="I62" s="4"/>
      <c r="J62" s="13"/>
      <c r="K62" s="3"/>
    </row>
    <row r="63" spans="1:11" ht="12.75" x14ac:dyDescent="0.2">
      <c r="A63" s="1">
        <v>63</v>
      </c>
      <c r="B63" s="3" t="s">
        <v>124</v>
      </c>
      <c r="C63" s="13"/>
      <c r="D63" s="13"/>
      <c r="E63" s="13"/>
      <c r="F63" s="13"/>
      <c r="G63" s="3"/>
      <c r="H63" s="3"/>
      <c r="I63" s="8"/>
      <c r="J63" s="3"/>
      <c r="K63" s="3"/>
    </row>
    <row r="64" spans="1:11" ht="12.75" x14ac:dyDescent="0.2">
      <c r="A64" s="1">
        <v>64</v>
      </c>
      <c r="B64" s="22" t="s">
        <v>125</v>
      </c>
      <c r="C64" s="13"/>
      <c r="D64" s="13"/>
      <c r="E64" s="13"/>
      <c r="F64" s="15">
        <v>0</v>
      </c>
      <c r="G64" s="3"/>
      <c r="H64" s="3"/>
      <c r="I64" s="8"/>
      <c r="J64" s="22" t="s">
        <v>116</v>
      </c>
      <c r="K64" s="3"/>
    </row>
    <row r="65" spans="1:11" ht="12.75" x14ac:dyDescent="0.2">
      <c r="A65" s="1">
        <v>65</v>
      </c>
      <c r="B65" s="22" t="s">
        <v>126</v>
      </c>
      <c r="C65" s="15">
        <v>0</v>
      </c>
      <c r="D65" s="13"/>
      <c r="E65" s="15">
        <f>C65+D65</f>
        <v>0</v>
      </c>
      <c r="F65" s="15">
        <f>12%*F64</f>
        <v>0</v>
      </c>
      <c r="G65" s="3"/>
      <c r="H65" s="3"/>
      <c r="I65" s="8"/>
      <c r="J65" s="22" t="s">
        <v>117</v>
      </c>
      <c r="K65" s="3"/>
    </row>
    <row r="66" spans="1:11" ht="12.75" x14ac:dyDescent="0.2">
      <c r="A66" s="1">
        <v>66</v>
      </c>
      <c r="B66" s="3" t="s">
        <v>127</v>
      </c>
      <c r="C66" s="13"/>
      <c r="D66" s="13"/>
      <c r="E66" s="13"/>
      <c r="F66" s="13"/>
      <c r="G66" s="3"/>
      <c r="H66" s="3"/>
      <c r="I66" s="8"/>
      <c r="J66" s="3"/>
      <c r="K66" s="3"/>
    </row>
    <row r="67" spans="1:11" ht="12.75" x14ac:dyDescent="0.2">
      <c r="A67" s="1">
        <v>67</v>
      </c>
      <c r="B67" s="3" t="s">
        <v>128</v>
      </c>
      <c r="C67" s="15">
        <v>600</v>
      </c>
      <c r="D67" s="13"/>
      <c r="E67" s="15">
        <f t="shared" ref="E67:F67" si="19">C67+D67</f>
        <v>600</v>
      </c>
      <c r="F67" s="15">
        <f t="shared" si="19"/>
        <v>600</v>
      </c>
      <c r="G67" s="1">
        <v>600</v>
      </c>
      <c r="H67" s="1">
        <v>600</v>
      </c>
      <c r="I67" s="8"/>
      <c r="J67" s="3" t="s">
        <v>129</v>
      </c>
      <c r="K67" s="3"/>
    </row>
    <row r="68" spans="1:11" ht="12.75" x14ac:dyDescent="0.2">
      <c r="A68" s="1">
        <v>68</v>
      </c>
      <c r="B68" s="3" t="s">
        <v>130</v>
      </c>
      <c r="C68" s="15">
        <v>2000</v>
      </c>
      <c r="D68" s="13"/>
      <c r="E68" s="15">
        <f t="shared" ref="E68:F68" si="20">C68+D68</f>
        <v>2000</v>
      </c>
      <c r="F68" s="15">
        <f t="shared" si="20"/>
        <v>2000</v>
      </c>
      <c r="H68" s="1">
        <v>0</v>
      </c>
      <c r="I68" s="8"/>
      <c r="J68" s="3" t="s">
        <v>131</v>
      </c>
      <c r="K68" s="3"/>
    </row>
    <row r="69" spans="1:11" ht="12.75" x14ac:dyDescent="0.2">
      <c r="A69" s="1">
        <v>69</v>
      </c>
      <c r="B69" s="3" t="s">
        <v>132</v>
      </c>
      <c r="C69" s="15">
        <v>0</v>
      </c>
      <c r="D69" s="13"/>
      <c r="E69" s="15">
        <f>C69+D69</f>
        <v>0</v>
      </c>
      <c r="F69" s="15">
        <v>3000</v>
      </c>
      <c r="G69" s="16">
        <v>43.34</v>
      </c>
      <c r="H69" s="1">
        <v>0</v>
      </c>
      <c r="I69" s="8"/>
      <c r="J69" s="3"/>
      <c r="K69" s="3"/>
    </row>
    <row r="70" spans="1:11" ht="12.75" x14ac:dyDescent="0.2">
      <c r="A70" s="20">
        <v>70</v>
      </c>
      <c r="B70" s="3" t="s">
        <v>133</v>
      </c>
      <c r="C70" s="13"/>
      <c r="D70" s="13"/>
      <c r="E70" s="13"/>
      <c r="F70" s="15">
        <v>15000</v>
      </c>
      <c r="G70" s="23">
        <v>3590</v>
      </c>
      <c r="H70" s="1">
        <v>0</v>
      </c>
      <c r="I70" s="8"/>
      <c r="J70" s="3" t="s">
        <v>81</v>
      </c>
      <c r="K70" s="3"/>
    </row>
    <row r="71" spans="1:11" ht="12.75" x14ac:dyDescent="0.2">
      <c r="A71" s="1">
        <v>71</v>
      </c>
      <c r="B71" s="3" t="s">
        <v>134</v>
      </c>
      <c r="C71" s="15">
        <v>0</v>
      </c>
      <c r="D71" s="13"/>
      <c r="E71" s="15">
        <f t="shared" ref="E71:E78" si="21">C71+D71</f>
        <v>0</v>
      </c>
      <c r="F71" s="13"/>
      <c r="G71" s="3"/>
      <c r="H71" s="3"/>
      <c r="I71" s="8"/>
      <c r="J71" s="3" t="s">
        <v>81</v>
      </c>
      <c r="K71" s="3"/>
    </row>
    <row r="72" spans="1:11" ht="12.75" x14ac:dyDescent="0.2">
      <c r="A72" s="1">
        <v>72</v>
      </c>
      <c r="B72" s="3" t="s">
        <v>135</v>
      </c>
      <c r="C72" s="15">
        <v>900</v>
      </c>
      <c r="D72" s="15">
        <v>4000</v>
      </c>
      <c r="E72" s="15">
        <f t="shared" si="21"/>
        <v>4900</v>
      </c>
      <c r="F72" s="15">
        <v>6000</v>
      </c>
      <c r="G72" s="3"/>
      <c r="H72" s="1">
        <v>0</v>
      </c>
      <c r="I72" s="8"/>
      <c r="J72" s="3" t="s">
        <v>136</v>
      </c>
      <c r="K72" s="3"/>
    </row>
    <row r="73" spans="1:11" ht="12.75" x14ac:dyDescent="0.2">
      <c r="A73" s="1">
        <v>73</v>
      </c>
      <c r="B73" s="3" t="s">
        <v>137</v>
      </c>
      <c r="C73" s="13"/>
      <c r="D73" s="15">
        <v>2000</v>
      </c>
      <c r="E73" s="15">
        <f t="shared" si="21"/>
        <v>2000</v>
      </c>
      <c r="F73" s="15">
        <v>5000</v>
      </c>
      <c r="G73" s="23">
        <v>2524</v>
      </c>
      <c r="H73" s="1">
        <v>0</v>
      </c>
      <c r="I73" s="8"/>
      <c r="J73" s="16" t="s">
        <v>138</v>
      </c>
      <c r="K73" s="3"/>
    </row>
    <row r="74" spans="1:11" ht="12.75" x14ac:dyDescent="0.2">
      <c r="A74" s="1">
        <v>74</v>
      </c>
      <c r="B74" s="3" t="s">
        <v>139</v>
      </c>
      <c r="C74" s="13"/>
      <c r="D74" s="15">
        <v>5000</v>
      </c>
      <c r="E74" s="15">
        <f t="shared" si="21"/>
        <v>5000</v>
      </c>
      <c r="F74" s="15">
        <v>7500</v>
      </c>
      <c r="G74" s="23">
        <v>9587</v>
      </c>
      <c r="H74" s="1">
        <v>0</v>
      </c>
      <c r="I74" s="8"/>
      <c r="J74" s="3" t="s">
        <v>81</v>
      </c>
      <c r="K74" s="3"/>
    </row>
    <row r="75" spans="1:11" ht="12.75" x14ac:dyDescent="0.2">
      <c r="A75" s="1">
        <v>75</v>
      </c>
      <c r="B75" s="3" t="s">
        <v>140</v>
      </c>
      <c r="C75" s="15">
        <v>500</v>
      </c>
      <c r="D75" s="15">
        <v>6500</v>
      </c>
      <c r="E75" s="15">
        <f t="shared" si="21"/>
        <v>7000</v>
      </c>
      <c r="F75" s="15">
        <v>5000</v>
      </c>
      <c r="G75" s="19">
        <v>400</v>
      </c>
      <c r="H75" s="1">
        <v>0</v>
      </c>
      <c r="I75" s="8"/>
      <c r="J75" s="3" t="s">
        <v>81</v>
      </c>
      <c r="K75" s="3"/>
    </row>
    <row r="76" spans="1:11" ht="12.75" x14ac:dyDescent="0.2">
      <c r="A76" s="1">
        <v>76</v>
      </c>
      <c r="B76" s="3" t="s">
        <v>141</v>
      </c>
      <c r="C76" s="13"/>
      <c r="D76" s="15">
        <v>5000</v>
      </c>
      <c r="E76" s="15">
        <f t="shared" si="21"/>
        <v>5000</v>
      </c>
      <c r="F76" s="15">
        <v>5000</v>
      </c>
      <c r="G76" s="19">
        <v>103</v>
      </c>
      <c r="H76" s="1">
        <v>0</v>
      </c>
      <c r="I76" s="8"/>
      <c r="J76" s="3"/>
      <c r="K76" s="3"/>
    </row>
    <row r="77" spans="1:11" ht="12.75" x14ac:dyDescent="0.2">
      <c r="A77" s="1">
        <v>77</v>
      </c>
      <c r="B77" s="3" t="s">
        <v>142</v>
      </c>
      <c r="C77" s="15">
        <v>2000</v>
      </c>
      <c r="D77" s="15">
        <v>2000</v>
      </c>
      <c r="E77" s="15">
        <f t="shared" si="21"/>
        <v>4000</v>
      </c>
      <c r="F77" s="15">
        <v>4000</v>
      </c>
      <c r="G77" s="23">
        <v>1910</v>
      </c>
      <c r="H77" s="1">
        <v>2000</v>
      </c>
      <c r="I77" s="8"/>
      <c r="J77" s="3" t="s">
        <v>143</v>
      </c>
      <c r="K77" s="3"/>
    </row>
    <row r="78" spans="1:11" ht="12.75" x14ac:dyDescent="0.2">
      <c r="A78" s="1">
        <v>78</v>
      </c>
      <c r="B78" s="3" t="s">
        <v>144</v>
      </c>
      <c r="C78" s="15">
        <v>0</v>
      </c>
      <c r="D78" s="15">
        <v>1000</v>
      </c>
      <c r="E78" s="15">
        <f t="shared" si="21"/>
        <v>1000</v>
      </c>
      <c r="F78" s="15">
        <f>D78+E78</f>
        <v>2000</v>
      </c>
      <c r="G78" s="19">
        <v>2000</v>
      </c>
      <c r="H78" s="1">
        <v>0</v>
      </c>
      <c r="I78" s="8"/>
      <c r="J78" s="3"/>
      <c r="K78" s="3"/>
    </row>
    <row r="79" spans="1:11" ht="12.75" x14ac:dyDescent="0.2">
      <c r="A79" s="1">
        <v>79</v>
      </c>
      <c r="B79" s="3" t="s">
        <v>145</v>
      </c>
      <c r="C79" s="13"/>
      <c r="D79" s="13"/>
      <c r="E79" s="13"/>
      <c r="F79" s="13"/>
      <c r="G79" s="3"/>
      <c r="H79" s="1"/>
      <c r="I79" s="8"/>
      <c r="J79" s="3"/>
      <c r="K79" s="3"/>
    </row>
    <row r="80" spans="1:11" ht="12.75" x14ac:dyDescent="0.2">
      <c r="A80" s="1">
        <v>80</v>
      </c>
      <c r="B80" s="22" t="s">
        <v>146</v>
      </c>
      <c r="C80" s="15">
        <v>15000</v>
      </c>
      <c r="D80" s="15">
        <v>2500</v>
      </c>
      <c r="E80" s="15">
        <f>C80+D80</f>
        <v>17500</v>
      </c>
      <c r="F80" s="13"/>
      <c r="G80" s="3"/>
      <c r="H80" s="3"/>
      <c r="I80" s="8"/>
      <c r="J80" s="22" t="s">
        <v>116</v>
      </c>
      <c r="K80" s="3"/>
    </row>
    <row r="81" spans="1:11" ht="12.75" x14ac:dyDescent="0.2">
      <c r="A81" s="1">
        <v>81</v>
      </c>
      <c r="B81" s="22" t="s">
        <v>55</v>
      </c>
      <c r="C81" s="15">
        <f t="shared" ref="C81:F81" si="22">12%*C80</f>
        <v>1800</v>
      </c>
      <c r="D81" s="15">
        <f t="shared" si="22"/>
        <v>300</v>
      </c>
      <c r="E81" s="15">
        <f t="shared" si="22"/>
        <v>2100</v>
      </c>
      <c r="F81" s="15">
        <f t="shared" si="22"/>
        <v>0</v>
      </c>
      <c r="G81" s="3"/>
      <c r="H81" s="3"/>
      <c r="I81" s="8"/>
      <c r="J81" s="22" t="s">
        <v>117</v>
      </c>
      <c r="K81" s="3"/>
    </row>
    <row r="82" spans="1:11" ht="12.75" x14ac:dyDescent="0.2">
      <c r="A82" s="1">
        <v>82</v>
      </c>
      <c r="B82" s="3" t="s">
        <v>147</v>
      </c>
      <c r="C82" s="15">
        <v>300</v>
      </c>
      <c r="D82" s="13"/>
      <c r="E82" s="15">
        <f t="shared" ref="E82:F82" si="23">C82+D82</f>
        <v>300</v>
      </c>
      <c r="F82" s="15">
        <f t="shared" si="23"/>
        <v>300</v>
      </c>
      <c r="G82" s="3"/>
      <c r="H82" s="1">
        <v>300</v>
      </c>
      <c r="I82" s="8"/>
      <c r="J82" s="16" t="s">
        <v>148</v>
      </c>
      <c r="K82" s="3"/>
    </row>
    <row r="83" spans="1:11" ht="12.75" x14ac:dyDescent="0.2">
      <c r="A83" s="1">
        <v>83</v>
      </c>
      <c r="B83" s="3" t="s">
        <v>149</v>
      </c>
      <c r="C83" s="15">
        <v>0</v>
      </c>
      <c r="D83" s="13"/>
      <c r="E83" s="15">
        <f t="shared" ref="E83:E85" si="24">C83+D83</f>
        <v>0</v>
      </c>
      <c r="F83" s="13"/>
      <c r="G83" s="3"/>
      <c r="H83" s="3"/>
      <c r="I83" s="8"/>
      <c r="J83" s="3" t="s">
        <v>81</v>
      </c>
      <c r="K83" s="3"/>
    </row>
    <row r="84" spans="1:11" ht="12.75" x14ac:dyDescent="0.2">
      <c r="A84" s="1">
        <v>84</v>
      </c>
      <c r="B84" s="3" t="s">
        <v>157</v>
      </c>
      <c r="C84" s="15">
        <v>0</v>
      </c>
      <c r="D84" s="13"/>
      <c r="E84" s="15">
        <f t="shared" si="24"/>
        <v>0</v>
      </c>
      <c r="F84" s="13"/>
      <c r="G84" s="16">
        <v>78.5</v>
      </c>
      <c r="H84" s="3"/>
      <c r="I84" s="8"/>
      <c r="J84" s="3"/>
      <c r="K84" s="3"/>
    </row>
    <row r="85" spans="1:11" ht="12.75" x14ac:dyDescent="0.2">
      <c r="A85" s="1">
        <v>85</v>
      </c>
      <c r="B85" s="3" t="s">
        <v>159</v>
      </c>
      <c r="C85" s="17">
        <v>0</v>
      </c>
      <c r="D85" s="18"/>
      <c r="E85" s="17">
        <f t="shared" si="24"/>
        <v>0</v>
      </c>
      <c r="F85" s="18"/>
      <c r="G85" s="29"/>
      <c r="H85" s="29"/>
      <c r="I85" s="8"/>
      <c r="J85" s="3"/>
      <c r="K85" s="3"/>
    </row>
    <row r="86" spans="1:11" ht="12.75" x14ac:dyDescent="0.2">
      <c r="A86" s="1">
        <v>86</v>
      </c>
      <c r="B86" s="3" t="s">
        <v>161</v>
      </c>
      <c r="C86" s="17">
        <f t="shared" ref="C86:E86" si="25">SUM(C64:C85)</f>
        <v>23100</v>
      </c>
      <c r="D86" s="17">
        <f t="shared" si="25"/>
        <v>28300</v>
      </c>
      <c r="E86" s="17">
        <f t="shared" si="25"/>
        <v>51400</v>
      </c>
      <c r="F86" s="17">
        <f t="shared" ref="F86:H86" si="26">SUM(F63:F85)</f>
        <v>55400</v>
      </c>
      <c r="G86" s="17">
        <f t="shared" si="26"/>
        <v>20835.84</v>
      </c>
      <c r="H86" s="17">
        <f t="shared" si="26"/>
        <v>2900</v>
      </c>
      <c r="I86" s="4"/>
      <c r="J86" s="13"/>
      <c r="K86" s="3"/>
    </row>
    <row r="87" spans="1:11" ht="12.75" x14ac:dyDescent="0.2">
      <c r="A87" s="1">
        <v>87</v>
      </c>
      <c r="B87" s="3" t="s">
        <v>162</v>
      </c>
      <c r="C87" s="13"/>
      <c r="D87" s="13"/>
      <c r="E87" s="13"/>
      <c r="F87" s="13"/>
      <c r="G87" s="3"/>
      <c r="H87" s="3"/>
      <c r="I87" s="8"/>
      <c r="J87" s="3"/>
      <c r="K87" s="3"/>
    </row>
    <row r="88" spans="1:11" ht="12.75" x14ac:dyDescent="0.2">
      <c r="A88" s="1">
        <v>88</v>
      </c>
      <c r="B88" s="3" t="s">
        <v>163</v>
      </c>
      <c r="C88" s="13"/>
      <c r="D88" s="13"/>
      <c r="E88" s="13"/>
      <c r="F88" s="13"/>
      <c r="G88" s="3"/>
      <c r="H88" s="3"/>
      <c r="I88" s="8"/>
      <c r="J88" s="3"/>
      <c r="K88" s="3"/>
    </row>
    <row r="89" spans="1:11" ht="12.75" x14ac:dyDescent="0.2">
      <c r="A89" s="1">
        <v>89</v>
      </c>
      <c r="B89" s="3" t="s">
        <v>164</v>
      </c>
      <c r="C89" s="15">
        <v>11300</v>
      </c>
      <c r="D89" s="13"/>
      <c r="E89" s="15">
        <f t="shared" ref="E89:E94" si="27">C89+D89</f>
        <v>11300</v>
      </c>
      <c r="F89" s="15">
        <v>6000</v>
      </c>
      <c r="G89" s="23">
        <v>10415</v>
      </c>
      <c r="H89" s="15">
        <v>5000</v>
      </c>
      <c r="I89" s="8"/>
      <c r="J89" s="3" t="s">
        <v>165</v>
      </c>
      <c r="K89" s="3"/>
    </row>
    <row r="90" spans="1:11" ht="12.75" x14ac:dyDescent="0.2">
      <c r="A90" s="1">
        <v>90</v>
      </c>
      <c r="B90" s="3" t="s">
        <v>166</v>
      </c>
      <c r="C90" s="15">
        <v>5950</v>
      </c>
      <c r="D90" s="13"/>
      <c r="E90" s="15">
        <f t="shared" si="27"/>
        <v>5950</v>
      </c>
      <c r="F90" s="15">
        <f t="shared" ref="F90:F93" si="28">D90+E90</f>
        <v>5950</v>
      </c>
      <c r="G90" s="15">
        <v>1247</v>
      </c>
      <c r="H90" s="15">
        <v>3400</v>
      </c>
      <c r="I90" s="8"/>
      <c r="J90" s="16" t="s">
        <v>167</v>
      </c>
      <c r="K90" s="3"/>
    </row>
    <row r="91" spans="1:11" ht="12.75" x14ac:dyDescent="0.2">
      <c r="A91" s="1">
        <v>91</v>
      </c>
      <c r="B91" s="3" t="s">
        <v>168</v>
      </c>
      <c r="C91" s="15">
        <v>1500</v>
      </c>
      <c r="D91" s="13"/>
      <c r="E91" s="15">
        <f t="shared" si="27"/>
        <v>1500</v>
      </c>
      <c r="F91" s="15">
        <f t="shared" si="28"/>
        <v>1500</v>
      </c>
      <c r="G91" s="13"/>
      <c r="H91" s="13"/>
      <c r="I91" s="8"/>
      <c r="J91" s="3" t="s">
        <v>169</v>
      </c>
      <c r="K91" s="3"/>
    </row>
    <row r="92" spans="1:11" ht="12.75" x14ac:dyDescent="0.2">
      <c r="A92" s="1">
        <v>92</v>
      </c>
      <c r="B92" s="3" t="s">
        <v>170</v>
      </c>
      <c r="C92" s="15">
        <v>1500</v>
      </c>
      <c r="D92" s="13"/>
      <c r="E92" s="15">
        <f t="shared" si="27"/>
        <v>1500</v>
      </c>
      <c r="F92" s="15">
        <f t="shared" si="28"/>
        <v>1500</v>
      </c>
      <c r="G92" s="13"/>
      <c r="H92" s="15">
        <v>750</v>
      </c>
      <c r="I92" s="8"/>
      <c r="J92" s="3" t="s">
        <v>171</v>
      </c>
      <c r="K92" s="3"/>
    </row>
    <row r="93" spans="1:11" ht="12.75" x14ac:dyDescent="0.2">
      <c r="A93" s="1">
        <v>93</v>
      </c>
      <c r="B93" s="3" t="s">
        <v>172</v>
      </c>
      <c r="C93" s="17">
        <v>1750</v>
      </c>
      <c r="D93" s="18"/>
      <c r="E93" s="17">
        <f t="shared" si="27"/>
        <v>1750</v>
      </c>
      <c r="F93" s="17">
        <f t="shared" si="28"/>
        <v>1750</v>
      </c>
      <c r="G93" s="17">
        <v>20208</v>
      </c>
      <c r="H93" s="17">
        <v>3350</v>
      </c>
      <c r="I93" s="8"/>
      <c r="J93" s="3" t="s">
        <v>173</v>
      </c>
      <c r="K93" s="3"/>
    </row>
    <row r="94" spans="1:11" ht="12.75" x14ac:dyDescent="0.2">
      <c r="A94" s="1">
        <v>94</v>
      </c>
      <c r="B94" s="3" t="s">
        <v>174</v>
      </c>
      <c r="C94" s="17">
        <f>SUM(C89:C93)</f>
        <v>22000</v>
      </c>
      <c r="D94" s="18"/>
      <c r="E94" s="17">
        <f t="shared" si="27"/>
        <v>22000</v>
      </c>
      <c r="F94" s="17">
        <f t="shared" ref="F94:H94" si="29">SUM(F89:F93)</f>
        <v>16700</v>
      </c>
      <c r="G94" s="17">
        <f t="shared" si="29"/>
        <v>31870</v>
      </c>
      <c r="H94" s="17">
        <f t="shared" si="29"/>
        <v>12500</v>
      </c>
      <c r="I94" s="8"/>
      <c r="J94" s="3"/>
      <c r="K94" s="3"/>
    </row>
    <row r="95" spans="1:11" ht="12.75" x14ac:dyDescent="0.2">
      <c r="A95" s="1">
        <v>95</v>
      </c>
      <c r="B95" s="3" t="s">
        <v>177</v>
      </c>
      <c r="C95" s="13"/>
      <c r="D95" s="13"/>
      <c r="E95" s="13"/>
      <c r="F95" s="13"/>
      <c r="G95" s="3"/>
      <c r="H95" s="3"/>
      <c r="I95" s="8"/>
      <c r="J95" s="3" t="s">
        <v>178</v>
      </c>
      <c r="K95" s="3"/>
    </row>
    <row r="96" spans="1:11" ht="12.75" x14ac:dyDescent="0.2">
      <c r="A96" s="1">
        <v>96</v>
      </c>
      <c r="B96" s="3" t="s">
        <v>179</v>
      </c>
      <c r="C96" s="15">
        <v>4500</v>
      </c>
      <c r="D96" s="13"/>
      <c r="E96" s="15">
        <f t="shared" ref="E96:F96" si="30">C96+D96</f>
        <v>4500</v>
      </c>
      <c r="F96" s="15">
        <f t="shared" si="30"/>
        <v>4500</v>
      </c>
      <c r="G96" s="23">
        <v>5227</v>
      </c>
      <c r="H96" s="15">
        <v>4500</v>
      </c>
      <c r="I96" s="8"/>
      <c r="J96" s="3" t="s">
        <v>181</v>
      </c>
      <c r="K96" s="3"/>
    </row>
    <row r="97" spans="1:11" ht="12.75" x14ac:dyDescent="0.2">
      <c r="A97" s="1">
        <v>97</v>
      </c>
      <c r="B97" s="3" t="s">
        <v>182</v>
      </c>
      <c r="C97" s="13"/>
      <c r="D97" s="15">
        <v>1000</v>
      </c>
      <c r="E97" s="15">
        <f t="shared" ref="E97:E98" si="31">C97+D97</f>
        <v>1000</v>
      </c>
      <c r="F97" s="15">
        <v>1350</v>
      </c>
      <c r="G97" s="15">
        <v>1150</v>
      </c>
      <c r="H97" s="15">
        <v>0</v>
      </c>
      <c r="I97" s="8"/>
      <c r="J97" s="16" t="s">
        <v>185</v>
      </c>
      <c r="K97" s="3"/>
    </row>
    <row r="98" spans="1:11" ht="12.75" x14ac:dyDescent="0.2">
      <c r="A98" s="1">
        <v>98</v>
      </c>
      <c r="B98" s="3" t="s">
        <v>186</v>
      </c>
      <c r="C98" s="15">
        <v>2250</v>
      </c>
      <c r="D98" s="15">
        <v>250</v>
      </c>
      <c r="E98" s="15">
        <f t="shared" si="31"/>
        <v>2500</v>
      </c>
      <c r="F98" s="15">
        <v>2250</v>
      </c>
      <c r="G98" s="13"/>
      <c r="H98" s="15"/>
      <c r="I98" s="8"/>
      <c r="J98" s="3" t="s">
        <v>187</v>
      </c>
      <c r="K98" s="3"/>
    </row>
    <row r="99" spans="1:11" ht="12.75" x14ac:dyDescent="0.2">
      <c r="A99" s="1">
        <v>99</v>
      </c>
      <c r="B99" s="3" t="s">
        <v>188</v>
      </c>
      <c r="C99" s="18"/>
      <c r="D99" s="18"/>
      <c r="E99" s="18"/>
      <c r="F99" s="17">
        <v>9750</v>
      </c>
      <c r="G99" s="27">
        <v>7436</v>
      </c>
      <c r="H99" s="32">
        <v>0</v>
      </c>
      <c r="I99" s="8"/>
      <c r="J99" s="3"/>
      <c r="K99" s="3"/>
    </row>
    <row r="100" spans="1:11" ht="12.75" x14ac:dyDescent="0.2">
      <c r="A100" s="1">
        <v>100</v>
      </c>
      <c r="B100" s="3" t="s">
        <v>189</v>
      </c>
      <c r="C100" s="17">
        <f t="shared" ref="C100:E100" si="32">SUM(C96:C98)</f>
        <v>6750</v>
      </c>
      <c r="D100" s="17">
        <f t="shared" si="32"/>
        <v>1250</v>
      </c>
      <c r="E100" s="17">
        <f t="shared" si="32"/>
        <v>8000</v>
      </c>
      <c r="F100" s="17">
        <f t="shared" ref="F100:H100" si="33">SUM(F96:F99)</f>
        <v>17850</v>
      </c>
      <c r="G100" s="17">
        <f t="shared" si="33"/>
        <v>13813</v>
      </c>
      <c r="H100" s="17">
        <f t="shared" si="33"/>
        <v>4500</v>
      </c>
      <c r="I100" s="8"/>
      <c r="J100" s="3"/>
      <c r="K100" s="3"/>
    </row>
    <row r="101" spans="1:11" ht="12.75" x14ac:dyDescent="0.2">
      <c r="A101" s="1">
        <v>101</v>
      </c>
      <c r="B101" s="3" t="s">
        <v>193</v>
      </c>
      <c r="C101" s="13"/>
      <c r="D101" s="13"/>
      <c r="E101" s="13"/>
      <c r="F101" s="13"/>
      <c r="G101" s="3"/>
      <c r="H101" s="3"/>
      <c r="I101" s="8"/>
      <c r="J101" s="3"/>
      <c r="K101" s="3"/>
    </row>
    <row r="102" spans="1:11" ht="12.75" x14ac:dyDescent="0.2">
      <c r="A102" s="1">
        <v>102</v>
      </c>
      <c r="B102" s="3" t="s">
        <v>194</v>
      </c>
      <c r="C102" s="15">
        <v>0</v>
      </c>
      <c r="D102" s="15">
        <v>350</v>
      </c>
      <c r="E102" s="15">
        <f t="shared" ref="E102:E105" si="34">C102+D102</f>
        <v>350</v>
      </c>
      <c r="F102" s="15">
        <v>350</v>
      </c>
      <c r="G102" s="15">
        <v>700</v>
      </c>
      <c r="H102" s="23">
        <v>0</v>
      </c>
      <c r="I102" s="8"/>
      <c r="J102" s="3" t="s">
        <v>196</v>
      </c>
      <c r="K102" s="3"/>
    </row>
    <row r="103" spans="1:11" ht="12.75" x14ac:dyDescent="0.2">
      <c r="A103" s="1">
        <v>103</v>
      </c>
      <c r="B103" s="3" t="s">
        <v>197</v>
      </c>
      <c r="C103" s="15">
        <v>200</v>
      </c>
      <c r="D103" s="13"/>
      <c r="E103" s="15">
        <f t="shared" si="34"/>
        <v>200</v>
      </c>
      <c r="F103" s="15">
        <v>200</v>
      </c>
      <c r="G103" s="19">
        <v>200</v>
      </c>
      <c r="H103" s="23">
        <v>200</v>
      </c>
      <c r="I103" s="8"/>
      <c r="J103" s="3" t="s">
        <v>198</v>
      </c>
      <c r="K103" s="3"/>
    </row>
    <row r="104" spans="1:11" ht="12.75" x14ac:dyDescent="0.2">
      <c r="A104" s="1">
        <v>104</v>
      </c>
      <c r="B104" s="3" t="s">
        <v>199</v>
      </c>
      <c r="C104" s="15">
        <v>0</v>
      </c>
      <c r="D104" s="15">
        <v>3000</v>
      </c>
      <c r="E104" s="15">
        <f t="shared" si="34"/>
        <v>3000</v>
      </c>
      <c r="F104" s="15">
        <v>6000</v>
      </c>
      <c r="G104" s="23">
        <v>4958</v>
      </c>
      <c r="H104" s="19">
        <v>0</v>
      </c>
      <c r="I104" s="8"/>
      <c r="J104" s="16" t="s">
        <v>200</v>
      </c>
      <c r="K104" s="3"/>
    </row>
    <row r="105" spans="1:11" ht="12.75" x14ac:dyDescent="0.2">
      <c r="A105" s="1">
        <v>105</v>
      </c>
      <c r="B105" s="3" t="s">
        <v>201</v>
      </c>
      <c r="C105" s="17">
        <v>0</v>
      </c>
      <c r="D105" s="18"/>
      <c r="E105" s="17">
        <f t="shared" si="34"/>
        <v>0</v>
      </c>
      <c r="F105" s="18"/>
      <c r="G105" s="29"/>
      <c r="H105" s="29"/>
      <c r="I105" s="8"/>
      <c r="J105" s="3"/>
      <c r="K105" s="3"/>
    </row>
    <row r="106" spans="1:11" ht="12.75" x14ac:dyDescent="0.2">
      <c r="A106" s="1">
        <v>106</v>
      </c>
      <c r="B106" s="3" t="s">
        <v>202</v>
      </c>
      <c r="C106" s="17">
        <f t="shared" ref="C106:H106" si="35">SUM(C94+C100+C102+C103+C104+C105)</f>
        <v>28950</v>
      </c>
      <c r="D106" s="17">
        <f t="shared" si="35"/>
        <v>4600</v>
      </c>
      <c r="E106" s="17">
        <f t="shared" si="35"/>
        <v>33550</v>
      </c>
      <c r="F106" s="17">
        <f t="shared" si="35"/>
        <v>41100</v>
      </c>
      <c r="G106" s="17">
        <f t="shared" si="35"/>
        <v>51541</v>
      </c>
      <c r="H106" s="17">
        <f t="shared" si="35"/>
        <v>17200</v>
      </c>
      <c r="I106" s="8"/>
      <c r="J106" s="3"/>
      <c r="K106" s="3"/>
    </row>
    <row r="107" spans="1:11" ht="12.75" x14ac:dyDescent="0.2">
      <c r="A107" s="1">
        <v>107</v>
      </c>
      <c r="B107" s="3" t="s">
        <v>203</v>
      </c>
      <c r="C107" s="13"/>
      <c r="D107" s="13"/>
      <c r="E107" s="13"/>
      <c r="F107" s="13"/>
      <c r="G107" s="3"/>
      <c r="H107" s="3"/>
      <c r="I107" s="8"/>
      <c r="J107" s="3"/>
      <c r="K107" s="3"/>
    </row>
    <row r="108" spans="1:11" ht="12.75" x14ac:dyDescent="0.2">
      <c r="A108" s="1">
        <v>108</v>
      </c>
      <c r="B108" s="22" t="s">
        <v>204</v>
      </c>
      <c r="C108" s="15">
        <v>0</v>
      </c>
      <c r="D108" s="13"/>
      <c r="E108" s="15">
        <f t="shared" ref="E108:E110" si="36">C108+D108</f>
        <v>0</v>
      </c>
      <c r="F108" s="15">
        <v>0</v>
      </c>
      <c r="G108" s="3"/>
      <c r="H108" s="3"/>
      <c r="I108" s="8"/>
      <c r="J108" s="22" t="s">
        <v>116</v>
      </c>
      <c r="K108" s="3"/>
    </row>
    <row r="109" spans="1:11" ht="12.75" x14ac:dyDescent="0.2">
      <c r="A109" s="1">
        <v>109</v>
      </c>
      <c r="B109" s="22" t="s">
        <v>205</v>
      </c>
      <c r="C109" s="15">
        <v>0</v>
      </c>
      <c r="D109" s="13"/>
      <c r="E109" s="15">
        <f t="shared" si="36"/>
        <v>0</v>
      </c>
      <c r="F109" s="13"/>
      <c r="G109" s="3"/>
      <c r="H109" s="3"/>
      <c r="I109" s="8"/>
      <c r="J109" s="22" t="s">
        <v>117</v>
      </c>
      <c r="K109" s="3"/>
    </row>
    <row r="110" spans="1:11" ht="12.75" x14ac:dyDescent="0.2">
      <c r="A110" s="1">
        <v>110</v>
      </c>
      <c r="B110" s="22" t="s">
        <v>206</v>
      </c>
      <c r="C110" s="15">
        <v>16000</v>
      </c>
      <c r="D110" s="13"/>
      <c r="E110" s="15">
        <f t="shared" si="36"/>
        <v>16000</v>
      </c>
      <c r="F110" s="13"/>
      <c r="G110" s="3"/>
      <c r="H110" s="3"/>
      <c r="I110" s="8"/>
      <c r="J110" s="22" t="s">
        <v>116</v>
      </c>
      <c r="K110" s="3"/>
    </row>
    <row r="111" spans="1:11" ht="12.75" x14ac:dyDescent="0.2">
      <c r="A111" s="1">
        <v>111</v>
      </c>
      <c r="B111" s="22" t="s">
        <v>55</v>
      </c>
      <c r="C111" s="15">
        <f t="shared" ref="C111:F111" si="37">12%*(C108+C109+C110)</f>
        <v>1920</v>
      </c>
      <c r="D111" s="15">
        <f t="shared" si="37"/>
        <v>0</v>
      </c>
      <c r="E111" s="15">
        <f t="shared" si="37"/>
        <v>1920</v>
      </c>
      <c r="F111" s="15">
        <f t="shared" si="37"/>
        <v>0</v>
      </c>
      <c r="G111" s="3"/>
      <c r="H111" s="3"/>
      <c r="I111" s="8"/>
      <c r="J111" s="22" t="s">
        <v>117</v>
      </c>
      <c r="K111" s="3"/>
    </row>
    <row r="112" spans="1:11" ht="12.75" x14ac:dyDescent="0.2">
      <c r="A112" s="1">
        <v>112</v>
      </c>
      <c r="B112" s="3" t="s">
        <v>118</v>
      </c>
      <c r="C112" s="15">
        <v>0</v>
      </c>
      <c r="D112" s="13"/>
      <c r="E112" s="15">
        <f t="shared" ref="E112:E117" si="38">C112+D112</f>
        <v>0</v>
      </c>
      <c r="F112" s="13"/>
      <c r="G112" s="23">
        <v>15000</v>
      </c>
      <c r="H112" s="23">
        <f>(350*12*5)+576+279</f>
        <v>21855</v>
      </c>
      <c r="I112" s="8"/>
      <c r="J112" s="16" t="s">
        <v>207</v>
      </c>
      <c r="K112" s="3"/>
    </row>
    <row r="113" spans="1:11" ht="12.75" x14ac:dyDescent="0.2">
      <c r="A113" s="1">
        <v>113</v>
      </c>
      <c r="B113" s="3" t="s">
        <v>208</v>
      </c>
      <c r="C113" s="15">
        <v>8400</v>
      </c>
      <c r="D113" s="15">
        <v>2000</v>
      </c>
      <c r="E113" s="15">
        <f t="shared" si="38"/>
        <v>10400</v>
      </c>
      <c r="F113" s="15">
        <v>10080</v>
      </c>
      <c r="G113" s="23">
        <v>6145</v>
      </c>
      <c r="H113" s="3"/>
      <c r="I113" s="8"/>
      <c r="J113" s="3"/>
      <c r="K113" s="3"/>
    </row>
    <row r="114" spans="1:11" ht="12.75" x14ac:dyDescent="0.2">
      <c r="A114" s="1">
        <v>114</v>
      </c>
      <c r="B114" s="3" t="s">
        <v>209</v>
      </c>
      <c r="C114" s="15">
        <v>3600</v>
      </c>
      <c r="D114" s="13"/>
      <c r="E114" s="15">
        <f t="shared" si="38"/>
        <v>3600</v>
      </c>
      <c r="F114" s="15">
        <v>3600</v>
      </c>
      <c r="G114" s="13"/>
      <c r="H114" s="3"/>
      <c r="I114" s="8"/>
      <c r="J114" s="3"/>
      <c r="K114" s="3"/>
    </row>
    <row r="115" spans="1:11" ht="12.75" x14ac:dyDescent="0.2">
      <c r="A115" s="1">
        <v>115</v>
      </c>
      <c r="B115" s="3" t="s">
        <v>211</v>
      </c>
      <c r="C115" s="15">
        <v>11190</v>
      </c>
      <c r="D115" s="13"/>
      <c r="E115" s="15">
        <f t="shared" si="38"/>
        <v>11190</v>
      </c>
      <c r="F115" s="15">
        <v>15000</v>
      </c>
      <c r="G115" s="15">
        <v>11285</v>
      </c>
      <c r="H115" s="25">
        <v>4200</v>
      </c>
      <c r="I115" s="8"/>
      <c r="J115" s="16" t="s">
        <v>213</v>
      </c>
      <c r="K115" s="3"/>
    </row>
    <row r="116" spans="1:11" ht="12.75" x14ac:dyDescent="0.2">
      <c r="A116" s="1">
        <v>116</v>
      </c>
      <c r="B116" s="3" t="s">
        <v>215</v>
      </c>
      <c r="C116" s="15">
        <v>0</v>
      </c>
      <c r="D116" s="13"/>
      <c r="E116" s="15">
        <f t="shared" si="38"/>
        <v>0</v>
      </c>
      <c r="F116" s="15">
        <v>1200</v>
      </c>
      <c r="G116" s="13"/>
      <c r="H116" s="1">
        <v>0</v>
      </c>
      <c r="I116" s="8"/>
      <c r="J116" s="3" t="s">
        <v>81</v>
      </c>
      <c r="K116" s="3"/>
    </row>
    <row r="117" spans="1:11" ht="12.75" x14ac:dyDescent="0.2">
      <c r="A117" s="1">
        <v>117</v>
      </c>
      <c r="B117" s="3" t="s">
        <v>217</v>
      </c>
      <c r="C117" s="15">
        <v>48</v>
      </c>
      <c r="D117" s="15">
        <v>550</v>
      </c>
      <c r="E117" s="15">
        <f t="shared" si="38"/>
        <v>598</v>
      </c>
      <c r="F117" s="15">
        <v>2000</v>
      </c>
      <c r="G117" s="25">
        <v>630</v>
      </c>
      <c r="H117" s="1">
        <v>0</v>
      </c>
      <c r="I117" s="8"/>
      <c r="J117" s="3" t="s">
        <v>81</v>
      </c>
      <c r="K117" s="3"/>
    </row>
    <row r="118" spans="1:11" ht="12.75" x14ac:dyDescent="0.2">
      <c r="A118" s="1">
        <v>118</v>
      </c>
      <c r="B118" s="3" t="s">
        <v>220</v>
      </c>
      <c r="C118" s="13"/>
      <c r="D118" s="13"/>
      <c r="E118" s="13"/>
      <c r="F118" s="13"/>
      <c r="G118" s="3"/>
      <c r="H118" s="1">
        <v>0</v>
      </c>
      <c r="I118" s="8"/>
      <c r="J118" s="3" t="s">
        <v>222</v>
      </c>
      <c r="K118" s="3"/>
    </row>
    <row r="119" spans="1:11" ht="12.75" x14ac:dyDescent="0.2">
      <c r="A119" s="1">
        <v>119</v>
      </c>
      <c r="B119" s="3" t="s">
        <v>223</v>
      </c>
      <c r="C119" s="15">
        <v>2500</v>
      </c>
      <c r="D119" s="13"/>
      <c r="E119" s="15">
        <f t="shared" ref="E119:E122" si="39">C119+D119</f>
        <v>2500</v>
      </c>
      <c r="F119" s="15">
        <v>2750</v>
      </c>
      <c r="G119" s="23">
        <v>2990</v>
      </c>
      <c r="H119" s="15">
        <v>2500</v>
      </c>
      <c r="I119" s="8"/>
      <c r="J119" s="3" t="s">
        <v>226</v>
      </c>
      <c r="K119" s="3"/>
    </row>
    <row r="120" spans="1:11" ht="12.75" x14ac:dyDescent="0.2">
      <c r="A120" s="1">
        <v>120</v>
      </c>
      <c r="B120" s="3" t="s">
        <v>227</v>
      </c>
      <c r="C120" s="15">
        <v>3800</v>
      </c>
      <c r="D120" s="15">
        <v>900</v>
      </c>
      <c r="E120" s="15">
        <f t="shared" si="39"/>
        <v>4700</v>
      </c>
      <c r="F120" s="15">
        <v>8000</v>
      </c>
      <c r="G120" s="15">
        <v>5608</v>
      </c>
      <c r="H120" s="15">
        <v>8000</v>
      </c>
      <c r="I120" s="8"/>
      <c r="J120" s="3" t="s">
        <v>228</v>
      </c>
      <c r="K120" s="3"/>
    </row>
    <row r="121" spans="1:11" ht="12.75" x14ac:dyDescent="0.2">
      <c r="A121" s="1">
        <v>121</v>
      </c>
      <c r="B121" s="3" t="s">
        <v>229</v>
      </c>
      <c r="C121" s="15">
        <v>180</v>
      </c>
      <c r="D121" s="13"/>
      <c r="E121" s="15">
        <f t="shared" si="39"/>
        <v>180</v>
      </c>
      <c r="F121" s="15">
        <v>200</v>
      </c>
      <c r="G121" s="23">
        <v>175</v>
      </c>
      <c r="H121" s="15">
        <v>200</v>
      </c>
      <c r="I121" s="8"/>
      <c r="J121" s="3" t="s">
        <v>231</v>
      </c>
      <c r="K121" s="3"/>
    </row>
    <row r="122" spans="1:11" ht="12.75" x14ac:dyDescent="0.2">
      <c r="A122" s="1">
        <v>122</v>
      </c>
      <c r="B122" s="3" t="s">
        <v>232</v>
      </c>
      <c r="C122" s="15">
        <v>1680</v>
      </c>
      <c r="D122" s="15">
        <v>2000</v>
      </c>
      <c r="E122" s="15">
        <f t="shared" si="39"/>
        <v>3680</v>
      </c>
      <c r="F122" s="15">
        <v>3600</v>
      </c>
      <c r="G122" s="15">
        <v>1428</v>
      </c>
      <c r="H122" s="15">
        <v>3600</v>
      </c>
      <c r="I122" s="8"/>
      <c r="J122" s="3" t="s">
        <v>234</v>
      </c>
      <c r="K122" s="3"/>
    </row>
    <row r="123" spans="1:11" ht="12.75" x14ac:dyDescent="0.2">
      <c r="A123" s="1">
        <v>123</v>
      </c>
      <c r="B123" s="3" t="s">
        <v>236</v>
      </c>
      <c r="C123" s="13"/>
      <c r="D123" s="13"/>
      <c r="E123" s="3"/>
      <c r="F123" s="15">
        <v>2500</v>
      </c>
      <c r="G123" s="23">
        <v>893</v>
      </c>
      <c r="H123" s="15">
        <v>0</v>
      </c>
      <c r="I123" s="8"/>
      <c r="J123" s="3"/>
      <c r="K123" s="3"/>
    </row>
    <row r="124" spans="1:11" ht="12.75" x14ac:dyDescent="0.2">
      <c r="A124" s="1">
        <v>124</v>
      </c>
      <c r="B124" s="3" t="s">
        <v>237</v>
      </c>
      <c r="C124" s="15">
        <v>300</v>
      </c>
      <c r="D124" s="13"/>
      <c r="E124" s="15">
        <f t="shared" ref="E124:E128" si="40">C124+D124</f>
        <v>300</v>
      </c>
      <c r="F124" s="15">
        <v>0</v>
      </c>
      <c r="G124" s="3"/>
      <c r="H124" s="1">
        <v>0</v>
      </c>
      <c r="I124" s="8"/>
      <c r="J124" s="3" t="s">
        <v>81</v>
      </c>
      <c r="K124" s="3"/>
    </row>
    <row r="125" spans="1:11" ht="12.75" x14ac:dyDescent="0.2">
      <c r="A125" s="1">
        <v>125</v>
      </c>
      <c r="B125" s="3" t="s">
        <v>241</v>
      </c>
      <c r="C125" s="15">
        <v>0</v>
      </c>
      <c r="D125" s="13"/>
      <c r="E125" s="15">
        <f t="shared" si="40"/>
        <v>0</v>
      </c>
      <c r="F125" s="15">
        <v>10000</v>
      </c>
      <c r="G125" s="23">
        <v>6746</v>
      </c>
      <c r="H125" s="23">
        <v>5000</v>
      </c>
      <c r="I125" s="8"/>
      <c r="J125" s="16" t="s">
        <v>243</v>
      </c>
      <c r="K125" s="3"/>
    </row>
    <row r="126" spans="1:11" ht="12.75" x14ac:dyDescent="0.2">
      <c r="A126" s="1">
        <v>126</v>
      </c>
      <c r="B126" s="3" t="s">
        <v>245</v>
      </c>
      <c r="C126" s="15">
        <v>1000</v>
      </c>
      <c r="D126" s="15">
        <v>1000</v>
      </c>
      <c r="E126" s="15">
        <f t="shared" si="40"/>
        <v>2000</v>
      </c>
      <c r="F126" s="15">
        <v>1800</v>
      </c>
      <c r="G126" s="23">
        <v>3439</v>
      </c>
      <c r="H126" s="15">
        <v>1750</v>
      </c>
      <c r="I126" s="8"/>
      <c r="J126" s="3" t="s">
        <v>246</v>
      </c>
      <c r="K126" s="3"/>
    </row>
    <row r="127" spans="1:11" ht="12.75" x14ac:dyDescent="0.2">
      <c r="A127" s="1">
        <v>127</v>
      </c>
      <c r="B127" s="3" t="s">
        <v>247</v>
      </c>
      <c r="C127" s="15">
        <v>1200</v>
      </c>
      <c r="D127" s="13"/>
      <c r="E127" s="15">
        <f t="shared" si="40"/>
        <v>1200</v>
      </c>
      <c r="F127" s="15">
        <v>900</v>
      </c>
      <c r="G127" s="23">
        <v>15</v>
      </c>
      <c r="H127" s="15">
        <v>150</v>
      </c>
      <c r="I127" s="8"/>
      <c r="J127" s="3" t="s">
        <v>250</v>
      </c>
      <c r="K127" s="3"/>
    </row>
    <row r="128" spans="1:11" ht="12.75" x14ac:dyDescent="0.2">
      <c r="A128" s="1">
        <v>128</v>
      </c>
      <c r="B128" s="3" t="s">
        <v>251</v>
      </c>
      <c r="C128" s="15">
        <v>940</v>
      </c>
      <c r="D128" s="13"/>
      <c r="E128" s="15">
        <f t="shared" si="40"/>
        <v>940</v>
      </c>
      <c r="F128" s="15">
        <v>1000</v>
      </c>
      <c r="G128" s="19">
        <v>937</v>
      </c>
      <c r="H128" s="15">
        <v>300</v>
      </c>
      <c r="I128" s="8"/>
      <c r="J128" s="3" t="s">
        <v>253</v>
      </c>
      <c r="K128" s="3"/>
    </row>
    <row r="129" spans="1:11" ht="12.75" x14ac:dyDescent="0.2">
      <c r="A129" s="1">
        <v>129</v>
      </c>
      <c r="B129" s="3" t="s">
        <v>255</v>
      </c>
      <c r="C129" s="15">
        <f t="shared" ref="C129:F129" si="41">2.5%*C20</f>
        <v>4895.625</v>
      </c>
      <c r="D129" s="15">
        <f t="shared" si="41"/>
        <v>2025</v>
      </c>
      <c r="E129" s="15">
        <f t="shared" si="41"/>
        <v>6920.625</v>
      </c>
      <c r="F129" s="15">
        <f t="shared" si="41"/>
        <v>9378</v>
      </c>
      <c r="G129" s="23">
        <v>15857</v>
      </c>
      <c r="H129" s="15">
        <f>2.5%*H20</f>
        <v>6878</v>
      </c>
      <c r="I129" s="8"/>
      <c r="J129" s="3" t="s">
        <v>260</v>
      </c>
      <c r="K129" s="3"/>
    </row>
    <row r="130" spans="1:11" ht="12.75" x14ac:dyDescent="0.2">
      <c r="A130" s="1">
        <v>130</v>
      </c>
      <c r="B130" s="3" t="s">
        <v>261</v>
      </c>
      <c r="C130" s="17">
        <v>0</v>
      </c>
      <c r="D130" s="18"/>
      <c r="E130" s="17">
        <f>C130+D130</f>
        <v>0</v>
      </c>
      <c r="F130" s="18"/>
      <c r="G130" s="27">
        <v>6584</v>
      </c>
      <c r="H130" s="29"/>
      <c r="I130" s="8"/>
      <c r="J130" s="3" t="s">
        <v>81</v>
      </c>
      <c r="K130" s="3"/>
    </row>
    <row r="131" spans="1:11" ht="12.75" x14ac:dyDescent="0.2">
      <c r="A131" s="33">
        <v>131</v>
      </c>
      <c r="B131" s="24" t="s">
        <v>268</v>
      </c>
      <c r="C131" s="17">
        <f t="shared" ref="C131:H131" si="42">SUM(C108:C130)</f>
        <v>57653.625</v>
      </c>
      <c r="D131" s="17">
        <f t="shared" si="42"/>
        <v>8475</v>
      </c>
      <c r="E131" s="17">
        <f t="shared" si="42"/>
        <v>66128.625</v>
      </c>
      <c r="F131" s="17">
        <f t="shared" si="42"/>
        <v>72008</v>
      </c>
      <c r="G131" s="17">
        <f t="shared" si="42"/>
        <v>77732</v>
      </c>
      <c r="H131" s="17">
        <f t="shared" si="42"/>
        <v>54433</v>
      </c>
      <c r="I131" s="8"/>
      <c r="J131" s="24"/>
      <c r="K131" s="3"/>
    </row>
    <row r="132" spans="1:11" ht="12.75" x14ac:dyDescent="0.2">
      <c r="A132" s="33">
        <v>132</v>
      </c>
      <c r="B132" s="24"/>
      <c r="C132" s="13"/>
      <c r="D132" s="13"/>
      <c r="E132" s="13"/>
      <c r="F132" s="13"/>
      <c r="G132" s="3"/>
      <c r="H132" s="3"/>
      <c r="I132" s="8"/>
      <c r="J132" s="24"/>
      <c r="K132" s="3"/>
    </row>
    <row r="133" spans="1:11" ht="12.75" x14ac:dyDescent="0.2">
      <c r="A133" s="1">
        <v>133</v>
      </c>
      <c r="B133" s="3" t="s">
        <v>276</v>
      </c>
      <c r="C133" s="13"/>
      <c r="D133" s="13"/>
      <c r="E133" s="13"/>
      <c r="F133" s="15">
        <v>210000</v>
      </c>
      <c r="G133" s="23">
        <v>119466</v>
      </c>
      <c r="H133" s="23">
        <v>131852</v>
      </c>
      <c r="I133" s="8"/>
      <c r="J133" s="34" t="s">
        <v>278</v>
      </c>
      <c r="K133" s="3"/>
    </row>
    <row r="134" spans="1:11" ht="12.75" x14ac:dyDescent="0.2">
      <c r="A134" s="1">
        <v>134</v>
      </c>
      <c r="B134" s="3" t="s">
        <v>280</v>
      </c>
      <c r="C134" s="13"/>
      <c r="D134" s="13"/>
      <c r="E134" s="13"/>
      <c r="F134" s="15">
        <f>12%*F133</f>
        <v>25200</v>
      </c>
      <c r="G134" s="23">
        <v>48162</v>
      </c>
      <c r="H134" s="23">
        <f>0.12*H133</f>
        <v>15822.24</v>
      </c>
      <c r="I134" s="8"/>
      <c r="J134" s="16" t="s">
        <v>284</v>
      </c>
      <c r="K134" s="3"/>
    </row>
    <row r="135" spans="1:11" ht="12.75" x14ac:dyDescent="0.2">
      <c r="A135" s="1">
        <v>135</v>
      </c>
      <c r="B135" s="3" t="s">
        <v>286</v>
      </c>
      <c r="C135" s="18"/>
      <c r="D135" s="18"/>
      <c r="E135" s="18"/>
      <c r="F135" s="18"/>
      <c r="G135" s="27">
        <v>1345</v>
      </c>
      <c r="H135" s="27">
        <f>113.75*12</f>
        <v>1365</v>
      </c>
      <c r="I135" s="8"/>
      <c r="J135" s="16" t="s">
        <v>289</v>
      </c>
      <c r="K135" s="3"/>
    </row>
    <row r="136" spans="1:11" ht="12.75" x14ac:dyDescent="0.2">
      <c r="A136" s="20">
        <v>136</v>
      </c>
      <c r="B136" s="12" t="s">
        <v>291</v>
      </c>
      <c r="C136" s="21">
        <f t="shared" ref="C136:H136" si="43">C62+C86+C106+C131+SUM(C133:C135)</f>
        <v>115203.625</v>
      </c>
      <c r="D136" s="21">
        <f t="shared" si="43"/>
        <v>69375</v>
      </c>
      <c r="E136" s="21">
        <f t="shared" si="43"/>
        <v>184578.625</v>
      </c>
      <c r="F136" s="21">
        <f t="shared" si="43"/>
        <v>429708</v>
      </c>
      <c r="G136" s="21">
        <f t="shared" si="43"/>
        <v>333932.5</v>
      </c>
      <c r="H136" s="21">
        <f t="shared" si="43"/>
        <v>231572.24</v>
      </c>
      <c r="I136" s="8"/>
      <c r="J136" s="35" t="s">
        <v>294</v>
      </c>
      <c r="K136" s="3"/>
    </row>
    <row r="137" spans="1:11" ht="12.75" x14ac:dyDescent="0.2">
      <c r="A137" s="1">
        <v>137</v>
      </c>
      <c r="B137" s="3"/>
      <c r="C137" s="18"/>
      <c r="D137" s="18"/>
      <c r="E137" s="18"/>
      <c r="F137" s="18"/>
      <c r="G137" s="29"/>
      <c r="H137" s="29"/>
      <c r="I137" s="8"/>
      <c r="J137" s="3"/>
      <c r="K137" s="3"/>
    </row>
    <row r="138" spans="1:11" ht="12.75" x14ac:dyDescent="0.2">
      <c r="A138" s="20">
        <v>138</v>
      </c>
      <c r="B138" s="12" t="s">
        <v>296</v>
      </c>
      <c r="C138" s="36">
        <f t="shared" ref="C138:H138" si="44">C50-C136</f>
        <v>1391.375</v>
      </c>
      <c r="D138" s="36">
        <f t="shared" si="44"/>
        <v>6645</v>
      </c>
      <c r="E138" s="36">
        <f t="shared" si="44"/>
        <v>8036.375</v>
      </c>
      <c r="F138" s="36">
        <f t="shared" si="44"/>
        <v>-133288</v>
      </c>
      <c r="G138" s="36">
        <f t="shared" si="44"/>
        <v>-83508.5</v>
      </c>
      <c r="H138" s="36">
        <f t="shared" si="44"/>
        <v>547.76000000000931</v>
      </c>
      <c r="I138" s="8"/>
      <c r="J138" s="12"/>
      <c r="K138" s="3"/>
    </row>
    <row r="139" spans="1:11" ht="12.75" x14ac:dyDescent="0.2">
      <c r="A139" s="1">
        <v>139</v>
      </c>
      <c r="B139" s="3"/>
      <c r="C139" s="13"/>
      <c r="D139" s="13"/>
      <c r="E139" s="13"/>
      <c r="F139" s="13"/>
      <c r="G139" s="3"/>
      <c r="H139" s="3"/>
      <c r="I139" s="8"/>
      <c r="J139" s="3"/>
      <c r="K139" s="3"/>
    </row>
    <row r="140" spans="1:11" ht="12.75" x14ac:dyDescent="0.2">
      <c r="A140" s="1">
        <v>140</v>
      </c>
      <c r="B140" s="3" t="s">
        <v>305</v>
      </c>
      <c r="C140" s="13"/>
      <c r="D140" s="13"/>
      <c r="E140" s="13"/>
      <c r="F140" s="17">
        <v>175000</v>
      </c>
      <c r="G140" s="37">
        <v>157000</v>
      </c>
      <c r="H140" s="13"/>
      <c r="I140" s="8"/>
      <c r="J140" s="3"/>
      <c r="K140" s="3"/>
    </row>
    <row r="141" spans="1:11" ht="12.75" x14ac:dyDescent="0.2">
      <c r="A141" s="1">
        <v>141</v>
      </c>
      <c r="B141" s="16" t="s">
        <v>308</v>
      </c>
      <c r="C141" s="13"/>
      <c r="D141" s="13"/>
      <c r="E141" s="13"/>
      <c r="F141" s="13"/>
      <c r="G141" s="13">
        <f t="shared" ref="G141:H141" si="45">G133+G134+G135+G112</f>
        <v>183973</v>
      </c>
      <c r="H141" s="13">
        <f t="shared" si="45"/>
        <v>170894.24</v>
      </c>
      <c r="I141" s="8"/>
      <c r="J141" s="3"/>
      <c r="K141" s="3"/>
    </row>
    <row r="142" spans="1:11" ht="12.75" x14ac:dyDescent="0.2">
      <c r="A142" s="20">
        <v>142</v>
      </c>
      <c r="B142" s="12" t="s">
        <v>311</v>
      </c>
      <c r="C142" s="13"/>
      <c r="D142" s="13"/>
      <c r="E142" s="13"/>
      <c r="F142" s="36">
        <f t="shared" ref="F142:H142" si="46">F138+F140</f>
        <v>41712</v>
      </c>
      <c r="G142" s="36">
        <f t="shared" si="46"/>
        <v>73491.5</v>
      </c>
      <c r="H142" s="36">
        <f t="shared" si="46"/>
        <v>547.76000000000931</v>
      </c>
      <c r="I142" s="8"/>
      <c r="J142" s="12"/>
      <c r="K142" s="3"/>
    </row>
    <row r="143" spans="1:11" ht="12.75" x14ac:dyDescent="0.2">
      <c r="A143" s="3"/>
      <c r="B143" s="16" t="s">
        <v>313</v>
      </c>
      <c r="C143" s="13"/>
      <c r="D143" s="13"/>
      <c r="E143" s="13"/>
      <c r="F143" s="13">
        <f t="shared" ref="F143:H143" si="47">F136+F48</f>
        <v>508408</v>
      </c>
      <c r="G143" s="13">
        <f t="shared" si="47"/>
        <v>387893.5</v>
      </c>
      <c r="H143" s="13">
        <f t="shared" si="47"/>
        <v>274572.24</v>
      </c>
      <c r="I143" s="8"/>
      <c r="J143" s="3"/>
      <c r="K143" s="3"/>
    </row>
    <row r="144" spans="1:11" ht="12.75" x14ac:dyDescent="0.2">
      <c r="A144" s="3"/>
      <c r="B144" s="3"/>
      <c r="C144" s="13"/>
      <c r="D144" s="13"/>
      <c r="E144" s="13"/>
      <c r="F144" s="13"/>
      <c r="G144" s="13"/>
      <c r="H144" s="13"/>
      <c r="I144" s="8"/>
      <c r="J144" s="3"/>
      <c r="K144" s="3"/>
    </row>
    <row r="145" spans="1:11" ht="12.75" x14ac:dyDescent="0.2">
      <c r="A145" s="3"/>
      <c r="B145" s="38"/>
      <c r="C145" s="39"/>
      <c r="D145" s="39"/>
      <c r="E145" s="39"/>
      <c r="F145" s="39"/>
      <c r="G145" s="39"/>
      <c r="H145" s="39"/>
      <c r="I145" s="39"/>
      <c r="J145" s="39"/>
      <c r="K145" s="3"/>
    </row>
    <row r="146" spans="1:11" ht="12.75" x14ac:dyDescent="0.2">
      <c r="A146" s="3"/>
      <c r="B146" s="38"/>
      <c r="C146" s="39"/>
      <c r="D146" s="39"/>
      <c r="E146" s="39"/>
      <c r="F146" s="39"/>
      <c r="G146" s="39"/>
      <c r="H146" s="39"/>
      <c r="I146" s="39"/>
      <c r="J146" s="39"/>
      <c r="K146" s="3"/>
    </row>
  </sheetData>
  <mergeCells count="4">
    <mergeCell ref="B145:J145"/>
    <mergeCell ref="B146:J146"/>
    <mergeCell ref="B1:J1"/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1179"/>
  <sheetViews>
    <sheetView tabSelected="1" workbookViewId="0"/>
  </sheetViews>
  <sheetFormatPr defaultColWidth="14.42578125" defaultRowHeight="15.75" customHeight="1" x14ac:dyDescent="0.2"/>
  <cols>
    <col min="1" max="1" width="6.28515625" style="46" customWidth="1"/>
    <col min="2" max="2" width="45.7109375" style="46" customWidth="1"/>
    <col min="3" max="3" width="12.140625" style="46" customWidth="1"/>
    <col min="4" max="4" width="17" style="46" customWidth="1"/>
    <col min="5" max="5" width="13.7109375" style="46" customWidth="1"/>
    <col min="6" max="6" width="64.140625" style="46" customWidth="1"/>
    <col min="7" max="16384" width="14.42578125" style="46"/>
  </cols>
  <sheetData>
    <row r="1" spans="1:22" ht="15" x14ac:dyDescent="0.25">
      <c r="A1" s="41">
        <v>1</v>
      </c>
      <c r="B1" s="42" t="s">
        <v>0</v>
      </c>
      <c r="C1" s="43"/>
      <c r="D1" s="43"/>
      <c r="E1" s="43"/>
      <c r="F1" s="43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" x14ac:dyDescent="0.25">
      <c r="A2" s="41">
        <v>2</v>
      </c>
      <c r="B2" s="42" t="s">
        <v>1</v>
      </c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5" x14ac:dyDescent="0.25">
      <c r="A3" s="41">
        <v>3</v>
      </c>
      <c r="B3" s="47"/>
      <c r="C3" s="48"/>
      <c r="D3" s="49"/>
      <c r="E3" s="47"/>
      <c r="F3" s="47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5" x14ac:dyDescent="0.25">
      <c r="A4" s="41">
        <v>4</v>
      </c>
      <c r="B4" s="44"/>
      <c r="C4" s="50" t="s">
        <v>2</v>
      </c>
      <c r="D4" s="49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15" x14ac:dyDescent="0.25">
      <c r="A5" s="41">
        <v>5</v>
      </c>
      <c r="B5" s="44"/>
      <c r="C5" s="48"/>
      <c r="D5" s="49"/>
      <c r="E5" s="51"/>
      <c r="F5" s="51" t="s">
        <v>3</v>
      </c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ht="15" x14ac:dyDescent="0.25">
      <c r="A6" s="41">
        <v>6</v>
      </c>
      <c r="B6" s="52" t="s">
        <v>4</v>
      </c>
      <c r="C6" s="53"/>
      <c r="D6" s="49"/>
      <c r="E6" s="44"/>
      <c r="F6" s="44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ht="15.75" customHeight="1" x14ac:dyDescent="0.2">
      <c r="A7" s="41">
        <v>7</v>
      </c>
      <c r="B7" s="44" t="s">
        <v>7</v>
      </c>
      <c r="C7" s="53"/>
      <c r="D7" s="49"/>
      <c r="E7" s="44"/>
      <c r="F7" s="44"/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5.75" customHeight="1" x14ac:dyDescent="0.2">
      <c r="A8" s="41">
        <v>8</v>
      </c>
      <c r="B8" s="44" t="s">
        <v>8</v>
      </c>
      <c r="C8" s="54">
        <v>160000</v>
      </c>
      <c r="D8" s="49"/>
      <c r="E8" s="44"/>
      <c r="F8" s="44" t="s">
        <v>13</v>
      </c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ht="15" x14ac:dyDescent="0.25">
      <c r="A9" s="41"/>
      <c r="B9" s="44" t="s">
        <v>14</v>
      </c>
      <c r="C9" s="53"/>
      <c r="D9" s="55">
        <v>11621</v>
      </c>
      <c r="E9" s="44"/>
      <c r="F9" s="44"/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15.75" customHeight="1" x14ac:dyDescent="0.2">
      <c r="A10" s="41"/>
      <c r="B10" s="44" t="s">
        <v>15</v>
      </c>
      <c r="C10" s="53"/>
      <c r="D10" s="49">
        <v>-10</v>
      </c>
      <c r="E10" s="44"/>
      <c r="F10" s="44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15.75" customHeight="1" x14ac:dyDescent="0.2">
      <c r="A11" s="41"/>
      <c r="B11" s="44" t="s">
        <v>16</v>
      </c>
      <c r="C11" s="53"/>
      <c r="D11" s="49">
        <v>12260</v>
      </c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15.75" customHeight="1" x14ac:dyDescent="0.2">
      <c r="A12" s="41"/>
      <c r="B12" s="44" t="s">
        <v>17</v>
      </c>
      <c r="C12" s="53"/>
      <c r="D12" s="49">
        <v>-12</v>
      </c>
      <c r="E12" s="44"/>
      <c r="F12" s="44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15.75" customHeight="1" x14ac:dyDescent="0.2">
      <c r="A13" s="41"/>
      <c r="B13" s="44" t="s">
        <v>18</v>
      </c>
      <c r="C13" s="53"/>
      <c r="D13" s="49">
        <v>11132.49</v>
      </c>
      <c r="E13" s="44"/>
      <c r="F13" s="44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15" x14ac:dyDescent="0.25">
      <c r="A14" s="41"/>
      <c r="B14" s="44" t="s">
        <v>19</v>
      </c>
      <c r="C14" s="53"/>
      <c r="D14" s="55">
        <v>12318</v>
      </c>
      <c r="E14" s="44"/>
      <c r="F14" s="44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15.75" customHeight="1" x14ac:dyDescent="0.2">
      <c r="A15" s="41"/>
      <c r="B15" s="44" t="s">
        <v>20</v>
      </c>
      <c r="C15" s="53"/>
      <c r="D15" s="49">
        <v>-25</v>
      </c>
      <c r="E15" s="44"/>
      <c r="F15" s="44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15.75" customHeight="1" x14ac:dyDescent="0.2">
      <c r="A16" s="41">
        <v>9</v>
      </c>
      <c r="B16" s="44" t="s">
        <v>21</v>
      </c>
      <c r="C16" s="53"/>
      <c r="D16" s="49"/>
      <c r="E16" s="44"/>
      <c r="F16" s="44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15.75" customHeight="1" x14ac:dyDescent="0.2">
      <c r="A17" s="41">
        <v>10</v>
      </c>
      <c r="B17" s="44" t="s">
        <v>22</v>
      </c>
      <c r="C17" s="54">
        <v>40000</v>
      </c>
      <c r="D17" s="49"/>
      <c r="E17" s="44"/>
      <c r="F17" s="44" t="s">
        <v>23</v>
      </c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ht="15.75" customHeight="1" x14ac:dyDescent="0.2">
      <c r="A18" s="41"/>
      <c r="B18" s="44" t="s">
        <v>24</v>
      </c>
      <c r="C18" s="54"/>
      <c r="D18" s="49">
        <v>1.42</v>
      </c>
      <c r="E18" s="44"/>
      <c r="F18" s="44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15.75" customHeight="1" x14ac:dyDescent="0.2">
      <c r="A19" s="41"/>
      <c r="B19" s="44" t="s">
        <v>25</v>
      </c>
      <c r="C19" s="54"/>
      <c r="D19" s="49">
        <v>21.15</v>
      </c>
      <c r="E19" s="44"/>
      <c r="F19" s="44"/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15" x14ac:dyDescent="0.25">
      <c r="A20" s="41"/>
      <c r="B20" s="44" t="s">
        <v>14</v>
      </c>
      <c r="C20" s="54"/>
      <c r="D20" s="55">
        <v>4664</v>
      </c>
      <c r="E20" s="44"/>
      <c r="F20" s="44"/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15.75" customHeight="1" x14ac:dyDescent="0.2">
      <c r="A21" s="41"/>
      <c r="B21" s="44" t="s">
        <v>26</v>
      </c>
      <c r="C21" s="54"/>
      <c r="D21" s="49">
        <v>-30.08</v>
      </c>
      <c r="E21" s="44"/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15.75" customHeight="1" x14ac:dyDescent="0.2">
      <c r="A22" s="41"/>
      <c r="B22" s="44" t="s">
        <v>16</v>
      </c>
      <c r="C22" s="54"/>
      <c r="D22" s="49">
        <v>2557</v>
      </c>
      <c r="E22" s="44"/>
      <c r="F22" s="44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15.75" customHeight="1" x14ac:dyDescent="0.2">
      <c r="A23" s="41"/>
      <c r="B23" s="44" t="s">
        <v>27</v>
      </c>
      <c r="C23" s="54"/>
      <c r="D23" s="49">
        <v>-60</v>
      </c>
      <c r="E23" s="44"/>
      <c r="F23" s="44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ht="14.25" x14ac:dyDescent="0.2">
      <c r="A24" s="41"/>
      <c r="B24" s="44" t="s">
        <v>18</v>
      </c>
      <c r="C24" s="54"/>
      <c r="D24" s="49">
        <v>2786.25</v>
      </c>
      <c r="E24" s="44"/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ht="14.25" x14ac:dyDescent="0.2">
      <c r="A25" s="41"/>
      <c r="B25" s="44" t="s">
        <v>28</v>
      </c>
      <c r="C25" s="54"/>
      <c r="D25" s="49">
        <v>-5</v>
      </c>
      <c r="E25" s="44"/>
      <c r="F25" s="44"/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ht="14.25" x14ac:dyDescent="0.2">
      <c r="A26" s="41"/>
      <c r="B26" s="44" t="s">
        <v>29</v>
      </c>
      <c r="C26" s="54"/>
      <c r="D26" s="49">
        <v>-8.25</v>
      </c>
      <c r="E26" s="44"/>
      <c r="F26" s="44"/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ht="14.25" x14ac:dyDescent="0.2">
      <c r="A27" s="41"/>
      <c r="B27" s="44" t="s">
        <v>30</v>
      </c>
      <c r="C27" s="54"/>
      <c r="D27" s="49">
        <v>-45</v>
      </c>
      <c r="E27" s="44"/>
      <c r="F27" s="44"/>
      <c r="G27" s="44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ht="14.25" x14ac:dyDescent="0.2">
      <c r="A28" s="41"/>
      <c r="B28" s="44" t="s">
        <v>31</v>
      </c>
      <c r="C28" s="54"/>
      <c r="D28" s="49">
        <v>2.9</v>
      </c>
      <c r="E28" s="44"/>
      <c r="F28" s="44"/>
      <c r="G28" s="44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ht="15" x14ac:dyDescent="0.25">
      <c r="A29" s="41"/>
      <c r="B29" s="44" t="s">
        <v>19</v>
      </c>
      <c r="C29" s="54"/>
      <c r="D29" s="55">
        <v>2024</v>
      </c>
      <c r="E29" s="44"/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ht="14.25" x14ac:dyDescent="0.2">
      <c r="A30" s="41"/>
      <c r="B30" s="44" t="s">
        <v>32</v>
      </c>
      <c r="C30" s="54"/>
      <c r="D30" s="49">
        <v>19</v>
      </c>
      <c r="E30" s="44"/>
      <c r="F30" s="44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4.25" x14ac:dyDescent="0.2">
      <c r="A31" s="41">
        <v>11</v>
      </c>
      <c r="B31" s="44" t="s">
        <v>33</v>
      </c>
      <c r="C31" s="54">
        <v>30000</v>
      </c>
      <c r="D31" s="49"/>
      <c r="E31" s="44"/>
      <c r="F31" s="44" t="s">
        <v>23</v>
      </c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14.25" x14ac:dyDescent="0.2">
      <c r="A32" s="41"/>
      <c r="B32" s="44" t="s">
        <v>14</v>
      </c>
      <c r="C32" s="54"/>
      <c r="D32" s="49">
        <v>2950</v>
      </c>
      <c r="E32" s="44"/>
      <c r="F32" s="44"/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ht="14.25" x14ac:dyDescent="0.2">
      <c r="A33" s="41"/>
      <c r="B33" s="44" t="s">
        <v>16</v>
      </c>
      <c r="C33" s="54"/>
      <c r="D33" s="49">
        <v>2778</v>
      </c>
      <c r="E33" s="44"/>
      <c r="F33" s="44"/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ht="14.25" x14ac:dyDescent="0.2">
      <c r="A34" s="41"/>
      <c r="B34" s="44" t="s">
        <v>18</v>
      </c>
      <c r="C34" s="54"/>
      <c r="D34" s="49">
        <v>1510</v>
      </c>
      <c r="E34" s="44"/>
      <c r="F34" s="44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ht="15" x14ac:dyDescent="0.25">
      <c r="A35" s="41"/>
      <c r="B35" s="44" t="s">
        <v>19</v>
      </c>
      <c r="C35" s="54"/>
      <c r="D35" s="55">
        <v>1800</v>
      </c>
      <c r="E35" s="44"/>
      <c r="F35" s="44"/>
      <c r="G35" s="44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ht="14.25" x14ac:dyDescent="0.2">
      <c r="A36" s="41">
        <v>12</v>
      </c>
      <c r="B36" s="44" t="s">
        <v>34</v>
      </c>
      <c r="C36" s="54">
        <v>20000</v>
      </c>
      <c r="D36" s="49"/>
      <c r="E36" s="44"/>
      <c r="F36" s="44" t="s">
        <v>23</v>
      </c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ht="15" x14ac:dyDescent="0.25">
      <c r="A37" s="56"/>
      <c r="B37" s="44" t="s">
        <v>14</v>
      </c>
      <c r="C37" s="54"/>
      <c r="D37" s="54">
        <v>0</v>
      </c>
      <c r="E37" s="44"/>
      <c r="F37" s="44"/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ht="15" x14ac:dyDescent="0.25">
      <c r="A38" s="56"/>
      <c r="B38" s="44" t="s">
        <v>16</v>
      </c>
      <c r="C38" s="54"/>
      <c r="D38" s="54">
        <v>0</v>
      </c>
      <c r="E38" s="44"/>
      <c r="F38" s="44"/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 ht="15" x14ac:dyDescent="0.25">
      <c r="A39" s="56"/>
      <c r="B39" s="44" t="s">
        <v>18</v>
      </c>
      <c r="C39" s="54"/>
      <c r="D39" s="54">
        <v>0</v>
      </c>
      <c r="E39" s="44"/>
      <c r="F39" s="44"/>
      <c r="G39" s="4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ht="15" x14ac:dyDescent="0.25">
      <c r="A40" s="56"/>
      <c r="B40" s="44" t="s">
        <v>19</v>
      </c>
      <c r="C40" s="57"/>
      <c r="D40" s="54">
        <v>0</v>
      </c>
      <c r="E40" s="58"/>
      <c r="F40" s="44"/>
      <c r="G40" s="4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ht="15" x14ac:dyDescent="0.25">
      <c r="A41" s="56">
        <v>13</v>
      </c>
      <c r="B41" s="52" t="s">
        <v>35</v>
      </c>
      <c r="C41" s="57">
        <f>SUM(C8:C36)</f>
        <v>250000</v>
      </c>
      <c r="D41" s="57">
        <f>SUM(D8:D40)</f>
        <v>68249.88</v>
      </c>
      <c r="E41" s="58">
        <f>D41/C41*100%</f>
        <v>0.27299952</v>
      </c>
      <c r="F41" s="44"/>
      <c r="G41" s="4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ht="14.25" x14ac:dyDescent="0.2">
      <c r="A42" s="41">
        <v>14</v>
      </c>
      <c r="B42" s="44" t="s">
        <v>36</v>
      </c>
      <c r="C42" s="53"/>
      <c r="D42" s="49"/>
      <c r="E42" s="44"/>
      <c r="F42" s="44"/>
      <c r="G42" s="4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ht="14.25" x14ac:dyDescent="0.2">
      <c r="A43" s="41">
        <v>15</v>
      </c>
      <c r="B43" s="44" t="s">
        <v>37</v>
      </c>
      <c r="C43" s="53"/>
      <c r="D43" s="49"/>
      <c r="E43" s="44"/>
      <c r="F43" s="44"/>
      <c r="G43" s="4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ht="14.25" x14ac:dyDescent="0.2">
      <c r="A44" s="41">
        <v>16</v>
      </c>
      <c r="B44" s="44" t="s">
        <v>38</v>
      </c>
      <c r="C44" s="54">
        <v>6000</v>
      </c>
      <c r="D44" s="49"/>
      <c r="E44" s="44"/>
      <c r="F44" s="44" t="s">
        <v>39</v>
      </c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ht="14.25" x14ac:dyDescent="0.2">
      <c r="A45" s="41"/>
      <c r="B45" s="44" t="s">
        <v>45</v>
      </c>
      <c r="C45" s="54"/>
      <c r="D45" s="49">
        <f>-28.8-42.12</f>
        <v>-70.92</v>
      </c>
      <c r="E45" s="44"/>
      <c r="F45" s="44"/>
      <c r="G45" s="4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 ht="14.25" x14ac:dyDescent="0.2">
      <c r="A46" s="41"/>
      <c r="B46" s="44" t="s">
        <v>47</v>
      </c>
      <c r="C46" s="54"/>
      <c r="D46" s="49">
        <v>-44</v>
      </c>
      <c r="E46" s="44"/>
      <c r="F46" s="44"/>
      <c r="G46" s="4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ht="14.25" x14ac:dyDescent="0.2">
      <c r="A47" s="41"/>
      <c r="B47" s="44" t="s">
        <v>14</v>
      </c>
      <c r="C47" s="54"/>
      <c r="D47" s="49">
        <v>954</v>
      </c>
      <c r="E47" s="44"/>
      <c r="F47" s="44"/>
      <c r="G47" s="44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ht="14.25" x14ac:dyDescent="0.2">
      <c r="A48" s="41"/>
      <c r="B48" s="44" t="s">
        <v>16</v>
      </c>
      <c r="C48" s="54"/>
      <c r="D48" s="49">
        <v>624</v>
      </c>
      <c r="E48" s="44"/>
      <c r="F48" s="44"/>
      <c r="G48" s="44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 ht="14.25" x14ac:dyDescent="0.2">
      <c r="A49" s="41"/>
      <c r="B49" s="44" t="s">
        <v>48</v>
      </c>
      <c r="C49" s="54"/>
      <c r="D49" s="49">
        <v>-5</v>
      </c>
      <c r="E49" s="44"/>
      <c r="F49" s="44"/>
      <c r="G49" s="44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 ht="14.25" x14ac:dyDescent="0.2">
      <c r="A50" s="41"/>
      <c r="B50" s="44" t="s">
        <v>49</v>
      </c>
      <c r="C50" s="54"/>
      <c r="D50" s="49">
        <v>-16</v>
      </c>
      <c r="E50" s="44"/>
      <c r="F50" s="44"/>
      <c r="G50" s="44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ht="14.25" x14ac:dyDescent="0.2">
      <c r="A51" s="41"/>
      <c r="B51" s="44" t="s">
        <v>18</v>
      </c>
      <c r="C51" s="54"/>
      <c r="D51" s="49">
        <v>295</v>
      </c>
      <c r="E51" s="44"/>
      <c r="F51" s="44"/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ht="14.25" x14ac:dyDescent="0.2">
      <c r="A52" s="41"/>
      <c r="B52" s="44" t="s">
        <v>19</v>
      </c>
      <c r="C52" s="54"/>
      <c r="D52" s="49">
        <v>0</v>
      </c>
      <c r="E52" s="44"/>
      <c r="F52" s="44"/>
      <c r="G52" s="44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:22" ht="14.25" x14ac:dyDescent="0.2">
      <c r="A53" s="41">
        <v>17</v>
      </c>
      <c r="B53" s="44" t="s">
        <v>40</v>
      </c>
      <c r="C53" s="54">
        <v>2000</v>
      </c>
      <c r="D53" s="49"/>
      <c r="E53" s="44"/>
      <c r="F53" s="44"/>
      <c r="G53" s="44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1:22" ht="14.25" x14ac:dyDescent="0.2">
      <c r="A54" s="41">
        <v>18</v>
      </c>
      <c r="B54" s="44" t="s">
        <v>41</v>
      </c>
      <c r="C54" s="54">
        <v>2120</v>
      </c>
      <c r="D54" s="49"/>
      <c r="E54" s="44"/>
      <c r="F54" s="44" t="s">
        <v>42</v>
      </c>
      <c r="G54" s="44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:22" ht="14.25" x14ac:dyDescent="0.2">
      <c r="A55" s="41">
        <v>19</v>
      </c>
      <c r="B55" s="44" t="s">
        <v>43</v>
      </c>
      <c r="C55" s="54">
        <v>15000</v>
      </c>
      <c r="D55" s="49"/>
      <c r="E55" s="44"/>
      <c r="F55" s="44" t="s">
        <v>44</v>
      </c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 ht="15" x14ac:dyDescent="0.25">
      <c r="A56" s="56"/>
      <c r="B56" s="44" t="s">
        <v>53</v>
      </c>
      <c r="C56" s="54"/>
      <c r="D56" s="54">
        <v>-42</v>
      </c>
      <c r="E56" s="44"/>
      <c r="F56" s="44"/>
      <c r="G56" s="44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ht="15" x14ac:dyDescent="0.25">
      <c r="A57" s="56"/>
      <c r="B57" s="44" t="s">
        <v>18</v>
      </c>
      <c r="C57" s="57"/>
      <c r="D57" s="54">
        <v>5912</v>
      </c>
      <c r="E57" s="59"/>
      <c r="F57" s="44"/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ht="15" x14ac:dyDescent="0.25">
      <c r="A58" s="56"/>
      <c r="B58" s="44" t="s">
        <v>58</v>
      </c>
      <c r="C58" s="57"/>
      <c r="D58" s="54">
        <v>-236</v>
      </c>
      <c r="E58" s="59"/>
      <c r="F58" s="44"/>
      <c r="G58" s="4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ht="15" x14ac:dyDescent="0.25">
      <c r="A59" s="56"/>
      <c r="B59" s="44" t="s">
        <v>59</v>
      </c>
      <c r="C59" s="54"/>
      <c r="D59" s="54">
        <v>-110</v>
      </c>
      <c r="E59" s="60"/>
      <c r="F59" s="44"/>
      <c r="G59" s="4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ht="15" x14ac:dyDescent="0.25">
      <c r="A60" s="56"/>
      <c r="B60" s="44" t="s">
        <v>60</v>
      </c>
      <c r="C60" s="57"/>
      <c r="D60" s="61">
        <v>-320</v>
      </c>
      <c r="E60" s="59"/>
      <c r="F60" s="44"/>
      <c r="G60" s="44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 ht="15" x14ac:dyDescent="0.25">
      <c r="A61" s="56"/>
      <c r="B61" s="44" t="s">
        <v>19</v>
      </c>
      <c r="C61" s="57"/>
      <c r="D61" s="55">
        <v>6066</v>
      </c>
      <c r="E61" s="59"/>
      <c r="F61" s="44"/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ht="15" x14ac:dyDescent="0.25">
      <c r="A62" s="56">
        <v>20</v>
      </c>
      <c r="B62" s="52" t="s">
        <v>46</v>
      </c>
      <c r="C62" s="57">
        <f>SUM(C41:C55)</f>
        <v>275120</v>
      </c>
      <c r="D62" s="57">
        <f>SUM(D41:D61)</f>
        <v>81256.960000000006</v>
      </c>
      <c r="E62" s="59">
        <f>D62/C62</f>
        <v>0.29535097412038386</v>
      </c>
      <c r="F62" s="44"/>
      <c r="G62" s="44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ht="14.25" x14ac:dyDescent="0.2">
      <c r="A63" s="41">
        <v>21</v>
      </c>
      <c r="B63" s="44" t="s">
        <v>50</v>
      </c>
      <c r="C63" s="53"/>
      <c r="D63" s="49"/>
      <c r="E63" s="44"/>
      <c r="F63" s="44"/>
      <c r="G63" s="44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1:22" ht="14.25" x14ac:dyDescent="0.2">
      <c r="A64" s="41">
        <v>22</v>
      </c>
      <c r="B64" s="44" t="s">
        <v>51</v>
      </c>
      <c r="C64" s="53"/>
      <c r="D64" s="49"/>
      <c r="E64" s="44"/>
      <c r="F64" s="44"/>
      <c r="G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2" ht="14.25" x14ac:dyDescent="0.2">
      <c r="A65" s="41">
        <v>23</v>
      </c>
      <c r="B65" s="62" t="s">
        <v>52</v>
      </c>
      <c r="C65" s="53"/>
      <c r="D65" s="49"/>
      <c r="E65" s="62"/>
      <c r="F65" s="62" t="s">
        <v>54</v>
      </c>
      <c r="G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1:22" ht="14.25" x14ac:dyDescent="0.2">
      <c r="A66" s="41">
        <v>24</v>
      </c>
      <c r="B66" s="62" t="s">
        <v>55</v>
      </c>
      <c r="C66" s="53"/>
      <c r="D66" s="49"/>
      <c r="E66" s="62"/>
      <c r="F66" s="62" t="s">
        <v>56</v>
      </c>
      <c r="G66" s="44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1:22" ht="14.25" x14ac:dyDescent="0.2">
      <c r="A67" s="41">
        <v>25</v>
      </c>
      <c r="B67" s="44" t="s">
        <v>57</v>
      </c>
      <c r="C67" s="53"/>
      <c r="D67" s="49"/>
      <c r="E67" s="44"/>
      <c r="F67" s="44" t="s">
        <v>61</v>
      </c>
      <c r="G67" s="44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1:22" ht="14.25" x14ac:dyDescent="0.2">
      <c r="A68" s="41">
        <v>26</v>
      </c>
      <c r="B68" s="44" t="s">
        <v>62</v>
      </c>
      <c r="C68" s="54">
        <v>0</v>
      </c>
      <c r="D68" s="49"/>
      <c r="E68" s="44"/>
      <c r="F68" s="44"/>
      <c r="G68" s="44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1:22" ht="15" x14ac:dyDescent="0.25">
      <c r="A69" s="56">
        <v>27</v>
      </c>
      <c r="B69" s="52" t="s">
        <v>63</v>
      </c>
      <c r="C69" s="57">
        <f t="shared" ref="C69:E69" si="0">SUM(C65:C68)</f>
        <v>0</v>
      </c>
      <c r="D69" s="57">
        <f t="shared" si="0"/>
        <v>0</v>
      </c>
      <c r="E69" s="57">
        <f t="shared" si="0"/>
        <v>0</v>
      </c>
      <c r="F69" s="63" t="s">
        <v>64</v>
      </c>
      <c r="G69" s="44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1:22" ht="14.25" x14ac:dyDescent="0.2">
      <c r="A70" s="41">
        <v>28</v>
      </c>
      <c r="B70" s="44" t="s">
        <v>65</v>
      </c>
      <c r="C70" s="53"/>
      <c r="D70" s="49"/>
      <c r="E70" s="44"/>
      <c r="F70" s="44"/>
      <c r="G70" s="44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1:22" ht="14.25" x14ac:dyDescent="0.2">
      <c r="A71" s="41">
        <v>29</v>
      </c>
      <c r="B71" s="44" t="s">
        <v>66</v>
      </c>
      <c r="C71" s="54">
        <v>16000</v>
      </c>
      <c r="D71" s="49"/>
      <c r="E71" s="44"/>
      <c r="F71" s="44" t="s">
        <v>67</v>
      </c>
      <c r="G71" s="44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1:22" ht="14.25" x14ac:dyDescent="0.2">
      <c r="A72" s="41">
        <v>30</v>
      </c>
      <c r="B72" s="44" t="s">
        <v>68</v>
      </c>
      <c r="C72" s="54">
        <v>5000</v>
      </c>
      <c r="D72" s="49"/>
      <c r="E72" s="44"/>
      <c r="F72" s="44" t="s">
        <v>69</v>
      </c>
      <c r="G72" s="44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1:22" ht="14.25" x14ac:dyDescent="0.2">
      <c r="A73" s="41">
        <v>31</v>
      </c>
      <c r="B73" s="44" t="s">
        <v>70</v>
      </c>
      <c r="C73" s="54">
        <v>12000</v>
      </c>
      <c r="D73" s="49"/>
      <c r="E73" s="44"/>
      <c r="F73" s="44" t="s">
        <v>71</v>
      </c>
      <c r="G73" s="44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1:22" ht="14.25" x14ac:dyDescent="0.2">
      <c r="A74" s="41"/>
      <c r="B74" s="44" t="s">
        <v>87</v>
      </c>
      <c r="C74" s="54"/>
      <c r="D74" s="49">
        <v>-1340</v>
      </c>
      <c r="E74" s="44"/>
      <c r="F74" s="44"/>
      <c r="G74" s="44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1:22" ht="14.25" x14ac:dyDescent="0.2">
      <c r="A75" s="41"/>
      <c r="B75" s="44" t="s">
        <v>89</v>
      </c>
      <c r="C75" s="54"/>
      <c r="D75" s="49">
        <v>-8509.7000000000007</v>
      </c>
      <c r="E75" s="44"/>
      <c r="F75" s="44"/>
      <c r="G75" s="44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1:22" ht="14.25" x14ac:dyDescent="0.2">
      <c r="A76" s="41">
        <v>32</v>
      </c>
      <c r="B76" s="44" t="s">
        <v>72</v>
      </c>
      <c r="C76" s="54">
        <v>2000</v>
      </c>
      <c r="D76" s="49"/>
      <c r="E76" s="44"/>
      <c r="F76" s="44" t="s">
        <v>71</v>
      </c>
      <c r="G76" s="44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1:22" ht="14.25" x14ac:dyDescent="0.2">
      <c r="A77" s="41"/>
      <c r="B77" s="44" t="s">
        <v>90</v>
      </c>
      <c r="C77" s="54"/>
      <c r="D77" s="49">
        <v>-270.83999999999997</v>
      </c>
      <c r="E77" s="44"/>
      <c r="F77" s="44"/>
      <c r="G77" s="44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1:22" ht="14.25" x14ac:dyDescent="0.2">
      <c r="A78" s="41"/>
      <c r="B78" s="44" t="s">
        <v>91</v>
      </c>
      <c r="C78" s="54"/>
      <c r="D78" s="49">
        <v>-21.6</v>
      </c>
      <c r="E78" s="44"/>
      <c r="F78" s="44"/>
      <c r="G78" s="44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1:22" ht="14.25" x14ac:dyDescent="0.2">
      <c r="A79" s="41"/>
      <c r="B79" s="44" t="s">
        <v>92</v>
      </c>
      <c r="C79" s="54"/>
      <c r="D79" s="49">
        <v>-102.7</v>
      </c>
      <c r="E79" s="44"/>
      <c r="F79" s="44"/>
      <c r="G79" s="44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1:22" ht="14.25" x14ac:dyDescent="0.2">
      <c r="A80" s="41">
        <v>33</v>
      </c>
      <c r="B80" s="44" t="s">
        <v>73</v>
      </c>
      <c r="C80" s="54">
        <v>6000</v>
      </c>
      <c r="D80" s="49"/>
      <c r="E80" s="44"/>
      <c r="F80" s="44" t="s">
        <v>74</v>
      </c>
      <c r="G80" s="44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1:22" ht="14.25" x14ac:dyDescent="0.2">
      <c r="A81" s="41">
        <v>34</v>
      </c>
      <c r="B81" s="44" t="s">
        <v>75</v>
      </c>
      <c r="C81" s="54">
        <v>1000</v>
      </c>
      <c r="D81" s="49"/>
      <c r="E81" s="44"/>
      <c r="F81" s="44" t="s">
        <v>76</v>
      </c>
      <c r="G81" s="44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1:22" ht="15" x14ac:dyDescent="0.25">
      <c r="A82" s="56">
        <v>35</v>
      </c>
      <c r="B82" s="52" t="s">
        <v>77</v>
      </c>
      <c r="C82" s="57">
        <f t="shared" ref="C82:D82" si="1">SUM(C71:C81)</f>
        <v>42000</v>
      </c>
      <c r="D82" s="57">
        <f t="shared" si="1"/>
        <v>-10244.840000000002</v>
      </c>
      <c r="E82" s="59">
        <f>-D82/C82</f>
        <v>0.24392476190476195</v>
      </c>
      <c r="F82" s="63"/>
      <c r="G82" s="44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1:22" ht="14.25" x14ac:dyDescent="0.2">
      <c r="A83" s="41">
        <v>36</v>
      </c>
      <c r="B83" s="44" t="s">
        <v>78</v>
      </c>
      <c r="C83" s="53"/>
      <c r="D83" s="49"/>
      <c r="E83" s="44"/>
      <c r="F83" s="44" t="s">
        <v>79</v>
      </c>
      <c r="G83" s="44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1:22" ht="14.25" x14ac:dyDescent="0.2">
      <c r="A84" s="41">
        <v>37</v>
      </c>
      <c r="B84" s="44" t="s">
        <v>80</v>
      </c>
      <c r="C84" s="53"/>
      <c r="D84" s="49"/>
      <c r="E84" s="44"/>
      <c r="F84" s="44" t="s">
        <v>81</v>
      </c>
      <c r="G84" s="44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1:22" ht="14.25" x14ac:dyDescent="0.2">
      <c r="A85" s="41"/>
      <c r="B85" s="44" t="s">
        <v>99</v>
      </c>
      <c r="C85" s="53"/>
      <c r="D85" s="49">
        <v>-200</v>
      </c>
      <c r="E85" s="44"/>
      <c r="F85" s="44"/>
      <c r="G85" s="44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1:22" ht="14.25" x14ac:dyDescent="0.2">
      <c r="A86" s="41">
        <v>38</v>
      </c>
      <c r="B86" s="44" t="s">
        <v>82</v>
      </c>
      <c r="C86" s="53"/>
      <c r="D86" s="49"/>
      <c r="E86" s="44"/>
      <c r="F86" s="44" t="s">
        <v>84</v>
      </c>
      <c r="G86" s="44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1:22" ht="15" x14ac:dyDescent="0.25">
      <c r="A87" s="56">
        <v>39</v>
      </c>
      <c r="B87" s="52" t="s">
        <v>85</v>
      </c>
      <c r="C87" s="57">
        <f>C84+C86</f>
        <v>0</v>
      </c>
      <c r="D87" s="57">
        <f>SUM(D84:D86)</f>
        <v>-200</v>
      </c>
      <c r="E87" s="57"/>
      <c r="F87" s="63"/>
      <c r="G87" s="44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1:22" ht="14.25" x14ac:dyDescent="0.2">
      <c r="A88" s="41">
        <v>40</v>
      </c>
      <c r="B88" s="44" t="s">
        <v>86</v>
      </c>
      <c r="C88" s="53"/>
      <c r="D88" s="49"/>
      <c r="E88" s="44"/>
      <c r="F88" s="44"/>
      <c r="G88" s="44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1:22" ht="14.25" x14ac:dyDescent="0.2">
      <c r="A89" s="41">
        <v>41</v>
      </c>
      <c r="B89" s="44" t="s">
        <v>88</v>
      </c>
      <c r="C89" s="54">
        <v>0</v>
      </c>
      <c r="D89" s="49"/>
      <c r="E89" s="44"/>
      <c r="F89" s="44" t="s">
        <v>93</v>
      </c>
      <c r="G89" s="44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1:22" ht="14.25" x14ac:dyDescent="0.2">
      <c r="A90" s="41">
        <v>42</v>
      </c>
      <c r="B90" s="44" t="s">
        <v>94</v>
      </c>
      <c r="C90" s="53"/>
      <c r="D90" s="49"/>
      <c r="E90" s="64"/>
      <c r="F90" s="64" t="s">
        <v>81</v>
      </c>
      <c r="G90" s="44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1:22" ht="14.25" x14ac:dyDescent="0.2">
      <c r="A91" s="41">
        <v>43</v>
      </c>
      <c r="B91" s="44" t="s">
        <v>95</v>
      </c>
      <c r="C91" s="54">
        <v>0</v>
      </c>
      <c r="D91" s="49"/>
      <c r="E91" s="44"/>
      <c r="F91" s="44" t="s">
        <v>81</v>
      </c>
      <c r="G91" s="44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1:22" ht="14.25" x14ac:dyDescent="0.2">
      <c r="A92" s="41"/>
      <c r="B92" s="44" t="s">
        <v>104</v>
      </c>
      <c r="C92" s="54"/>
      <c r="D92" s="49">
        <v>-50</v>
      </c>
      <c r="E92" s="44"/>
      <c r="F92" s="44"/>
      <c r="G92" s="44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1:22" ht="14.25" x14ac:dyDescent="0.2">
      <c r="A93" s="41"/>
      <c r="B93" s="44" t="s">
        <v>105</v>
      </c>
      <c r="C93" s="54"/>
      <c r="D93" s="49">
        <v>-100</v>
      </c>
      <c r="E93" s="44"/>
      <c r="F93" s="44"/>
      <c r="G93" s="44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1:22" ht="14.25" x14ac:dyDescent="0.2">
      <c r="A94" s="41"/>
      <c r="B94" s="44" t="s">
        <v>105</v>
      </c>
      <c r="C94" s="54"/>
      <c r="D94" s="49">
        <v>-50</v>
      </c>
      <c r="E94" s="44"/>
      <c r="F94" s="44"/>
      <c r="G94" s="44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1:22" ht="14.25" x14ac:dyDescent="0.2">
      <c r="A95" s="41"/>
      <c r="B95" s="44" t="s">
        <v>106</v>
      </c>
      <c r="C95" s="54"/>
      <c r="D95" s="49">
        <v>-25</v>
      </c>
      <c r="E95" s="44"/>
      <c r="F95" s="44"/>
      <c r="G95" s="44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  <row r="96" spans="1:22" ht="14.25" x14ac:dyDescent="0.2">
      <c r="A96" s="41"/>
      <c r="B96" s="44" t="s">
        <v>107</v>
      </c>
      <c r="C96" s="54"/>
      <c r="D96" s="49">
        <v>-300</v>
      </c>
      <c r="E96" s="44"/>
      <c r="F96" s="44"/>
      <c r="G96" s="44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spans="1:22" ht="14.25" x14ac:dyDescent="0.2">
      <c r="A97" s="41"/>
      <c r="B97" s="44" t="s">
        <v>108</v>
      </c>
      <c r="C97" s="54"/>
      <c r="D97" s="49">
        <v>-23.05</v>
      </c>
      <c r="E97" s="44"/>
      <c r="F97" s="44"/>
      <c r="G97" s="44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</row>
    <row r="98" spans="1:22" ht="14.25" x14ac:dyDescent="0.2">
      <c r="A98" s="41"/>
      <c r="B98" s="44" t="s">
        <v>108</v>
      </c>
      <c r="C98" s="54"/>
      <c r="D98" s="49">
        <v>-82.3</v>
      </c>
      <c r="E98" s="44"/>
      <c r="F98" s="44"/>
      <c r="G98" s="44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</row>
    <row r="99" spans="1:22" ht="14.25" x14ac:dyDescent="0.2">
      <c r="A99" s="41"/>
      <c r="B99" s="44" t="s">
        <v>111</v>
      </c>
      <c r="C99" s="54"/>
      <c r="D99" s="49">
        <v>-59.8</v>
      </c>
      <c r="E99" s="44"/>
      <c r="F99" s="44"/>
      <c r="G99" s="44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</row>
    <row r="100" spans="1:22" ht="14.25" x14ac:dyDescent="0.2">
      <c r="A100" s="41"/>
      <c r="B100" s="44" t="s">
        <v>112</v>
      </c>
      <c r="C100" s="54"/>
      <c r="D100" s="49">
        <v>-15.7</v>
      </c>
      <c r="E100" s="44"/>
      <c r="F100" s="44"/>
      <c r="G100" s="44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</row>
    <row r="101" spans="1:22" ht="14.25" x14ac:dyDescent="0.2">
      <c r="A101" s="41">
        <v>44</v>
      </c>
      <c r="B101" s="44" t="s">
        <v>96</v>
      </c>
      <c r="C101" s="54">
        <v>1000</v>
      </c>
      <c r="D101" s="49"/>
      <c r="E101" s="44"/>
      <c r="F101" s="44" t="s">
        <v>97</v>
      </c>
      <c r="G101" s="44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</row>
    <row r="102" spans="1:22" ht="14.25" x14ac:dyDescent="0.2">
      <c r="A102" s="41">
        <v>45</v>
      </c>
      <c r="B102" s="44" t="s">
        <v>98</v>
      </c>
      <c r="C102" s="54">
        <v>0</v>
      </c>
      <c r="D102" s="49"/>
      <c r="E102" s="44"/>
      <c r="F102" s="44" t="s">
        <v>100</v>
      </c>
      <c r="G102" s="44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</row>
    <row r="103" spans="1:22" ht="15" x14ac:dyDescent="0.25">
      <c r="A103" s="56">
        <v>46</v>
      </c>
      <c r="B103" s="52" t="s">
        <v>101</v>
      </c>
      <c r="C103" s="57">
        <f t="shared" ref="C103:D103" si="2">SUM(C89:C102)</f>
        <v>1000</v>
      </c>
      <c r="D103" s="57">
        <f t="shared" si="2"/>
        <v>-705.84999999999991</v>
      </c>
      <c r="E103" s="58">
        <f>-D103/C103</f>
        <v>0.70584999999999987</v>
      </c>
      <c r="F103" s="63"/>
      <c r="G103" s="44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ht="15" x14ac:dyDescent="0.25">
      <c r="A104" s="41">
        <v>47</v>
      </c>
      <c r="B104" s="44"/>
      <c r="C104" s="53"/>
      <c r="D104" s="49"/>
      <c r="E104" s="58"/>
      <c r="F104" s="44"/>
      <c r="G104" s="44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</row>
    <row r="105" spans="1:22" ht="15" x14ac:dyDescent="0.25">
      <c r="A105" s="56">
        <v>48</v>
      </c>
      <c r="B105" s="52" t="s">
        <v>102</v>
      </c>
      <c r="C105" s="57">
        <f t="shared" ref="C105:D105" si="3">SUM(C69+C82+C87+C103)</f>
        <v>43000</v>
      </c>
      <c r="D105" s="57">
        <f t="shared" si="3"/>
        <v>-11150.690000000002</v>
      </c>
      <c r="E105" s="58">
        <f>-D105/C105</f>
        <v>0.25931837209302333</v>
      </c>
      <c r="F105" s="44"/>
      <c r="G105" s="44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</row>
    <row r="106" spans="1:22" ht="15" x14ac:dyDescent="0.25">
      <c r="A106" s="41">
        <v>49</v>
      </c>
      <c r="B106" s="44"/>
      <c r="C106" s="53"/>
      <c r="D106" s="49"/>
      <c r="E106" s="58"/>
      <c r="F106" s="44"/>
      <c r="G106" s="44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</row>
    <row r="107" spans="1:22" ht="15" x14ac:dyDescent="0.25">
      <c r="A107" s="41">
        <v>50</v>
      </c>
      <c r="B107" s="52" t="s">
        <v>103</v>
      </c>
      <c r="C107" s="57">
        <f t="shared" ref="C107:D107" si="4">C62-C105</f>
        <v>232120</v>
      </c>
      <c r="D107" s="57">
        <f t="shared" si="4"/>
        <v>92407.650000000009</v>
      </c>
      <c r="E107" s="58">
        <f>D107/C107</f>
        <v>0.39810292090298127</v>
      </c>
      <c r="F107" s="52" t="s">
        <v>109</v>
      </c>
      <c r="G107" s="44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</row>
    <row r="108" spans="1:22" ht="15" x14ac:dyDescent="0.25">
      <c r="A108" s="56">
        <v>51</v>
      </c>
      <c r="B108" s="44" t="s">
        <v>110</v>
      </c>
      <c r="C108" s="64"/>
      <c r="D108" s="49"/>
      <c r="E108" s="58"/>
      <c r="F108" s="44"/>
      <c r="G108" s="44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</row>
    <row r="109" spans="1:22" ht="15" x14ac:dyDescent="0.25">
      <c r="A109" s="41">
        <v>52</v>
      </c>
      <c r="B109" s="44"/>
      <c r="C109" s="53"/>
      <c r="D109" s="49"/>
      <c r="E109" s="58"/>
      <c r="F109" s="44"/>
      <c r="G109" s="44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</row>
    <row r="110" spans="1:22" ht="15" x14ac:dyDescent="0.25">
      <c r="A110" s="41">
        <v>53</v>
      </c>
      <c r="B110" s="52" t="s">
        <v>113</v>
      </c>
      <c r="C110" s="53"/>
      <c r="D110" s="49"/>
      <c r="E110" s="58"/>
      <c r="F110" s="52"/>
      <c r="G110" s="44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1:22" ht="15" x14ac:dyDescent="0.25">
      <c r="A111" s="56">
        <v>54</v>
      </c>
      <c r="B111" s="44" t="s">
        <v>114</v>
      </c>
      <c r="C111" s="53"/>
      <c r="D111" s="49"/>
      <c r="E111" s="58"/>
      <c r="F111" s="44"/>
      <c r="G111" s="44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</row>
    <row r="112" spans="1:22" ht="15" x14ac:dyDescent="0.25">
      <c r="A112" s="41">
        <v>55</v>
      </c>
      <c r="B112" s="62" t="s">
        <v>115</v>
      </c>
      <c r="C112" s="53"/>
      <c r="D112" s="49"/>
      <c r="E112" s="58"/>
      <c r="F112" s="62" t="s">
        <v>116</v>
      </c>
      <c r="G112" s="44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</row>
    <row r="113" spans="1:22" ht="15" x14ac:dyDescent="0.25">
      <c r="A113" s="41">
        <v>56</v>
      </c>
      <c r="B113" s="62" t="s">
        <v>55</v>
      </c>
      <c r="C113" s="53"/>
      <c r="D113" s="49"/>
      <c r="E113" s="58"/>
      <c r="F113" s="62" t="s">
        <v>117</v>
      </c>
      <c r="G113" s="44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</row>
    <row r="114" spans="1:22" ht="15" x14ac:dyDescent="0.25">
      <c r="A114" s="41">
        <v>57</v>
      </c>
      <c r="B114" s="44" t="s">
        <v>118</v>
      </c>
      <c r="C114" s="53"/>
      <c r="D114" s="49"/>
      <c r="E114" s="58"/>
      <c r="F114" s="44"/>
      <c r="G114" s="44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ht="15" x14ac:dyDescent="0.25">
      <c r="A115" s="41">
        <v>58</v>
      </c>
      <c r="B115" s="44" t="s">
        <v>83</v>
      </c>
      <c r="C115" s="54">
        <v>6000</v>
      </c>
      <c r="D115" s="49"/>
      <c r="E115" s="58"/>
      <c r="F115" s="44" t="s">
        <v>119</v>
      </c>
      <c r="G115" s="44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</row>
    <row r="116" spans="1:22" ht="15" x14ac:dyDescent="0.25">
      <c r="A116" s="41">
        <v>59</v>
      </c>
      <c r="B116" s="44" t="s">
        <v>120</v>
      </c>
      <c r="C116" s="54">
        <v>0</v>
      </c>
      <c r="D116" s="49"/>
      <c r="E116" s="58"/>
      <c r="F116" s="44"/>
      <c r="G116" s="44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</row>
    <row r="117" spans="1:22" ht="15" x14ac:dyDescent="0.25">
      <c r="A117" s="41">
        <v>60</v>
      </c>
      <c r="B117" s="44" t="s">
        <v>121</v>
      </c>
      <c r="C117" s="54">
        <v>2000</v>
      </c>
      <c r="D117" s="49"/>
      <c r="E117" s="58"/>
      <c r="F117" s="44"/>
      <c r="G117" s="44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</row>
    <row r="118" spans="1:22" ht="15" x14ac:dyDescent="0.25">
      <c r="A118" s="41">
        <v>61</v>
      </c>
      <c r="B118" s="44" t="s">
        <v>122</v>
      </c>
      <c r="C118" s="53"/>
      <c r="D118" s="49"/>
      <c r="E118" s="58"/>
      <c r="F118" s="44"/>
      <c r="G118" s="44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</row>
    <row r="119" spans="1:22" ht="15" x14ac:dyDescent="0.25">
      <c r="A119" s="56">
        <v>62</v>
      </c>
      <c r="B119" s="52" t="s">
        <v>123</v>
      </c>
      <c r="C119" s="57">
        <f t="shared" ref="C119:D119" si="5">SUM(C112:C118)</f>
        <v>8000</v>
      </c>
      <c r="D119" s="57">
        <f t="shared" si="5"/>
        <v>0</v>
      </c>
      <c r="E119" s="58">
        <f>D119/C119</f>
        <v>0</v>
      </c>
      <c r="F119" s="65"/>
      <c r="G119" s="44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</row>
    <row r="120" spans="1:22" ht="14.25" x14ac:dyDescent="0.2">
      <c r="A120" s="41">
        <v>63</v>
      </c>
      <c r="B120" s="44" t="s">
        <v>124</v>
      </c>
      <c r="C120" s="53"/>
      <c r="D120" s="49"/>
      <c r="E120" s="44"/>
      <c r="F120" s="44"/>
      <c r="G120" s="44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</row>
    <row r="121" spans="1:22" ht="14.25" x14ac:dyDescent="0.2">
      <c r="A121" s="41">
        <v>64</v>
      </c>
      <c r="B121" s="62" t="s">
        <v>125</v>
      </c>
      <c r="C121" s="53"/>
      <c r="D121" s="49"/>
      <c r="E121" s="62"/>
      <c r="F121" s="62" t="s">
        <v>116</v>
      </c>
      <c r="G121" s="44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</row>
    <row r="122" spans="1:22" ht="14.25" x14ac:dyDescent="0.2">
      <c r="A122" s="41">
        <v>65</v>
      </c>
      <c r="B122" s="62" t="s">
        <v>126</v>
      </c>
      <c r="C122" s="53"/>
      <c r="D122" s="49"/>
      <c r="E122" s="62"/>
      <c r="F122" s="62" t="s">
        <v>117</v>
      </c>
      <c r="G122" s="44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</row>
    <row r="123" spans="1:22" ht="14.25" x14ac:dyDescent="0.2">
      <c r="A123" s="41">
        <v>66</v>
      </c>
      <c r="B123" s="44" t="s">
        <v>127</v>
      </c>
      <c r="C123" s="53"/>
      <c r="D123" s="49"/>
      <c r="E123" s="44"/>
      <c r="F123" s="44"/>
      <c r="G123" s="44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</row>
    <row r="124" spans="1:22" ht="14.25" x14ac:dyDescent="0.2">
      <c r="A124" s="41">
        <v>67</v>
      </c>
      <c r="B124" s="44" t="s">
        <v>128</v>
      </c>
      <c r="C124" s="54">
        <v>600</v>
      </c>
      <c r="D124" s="49"/>
      <c r="E124" s="44"/>
      <c r="F124" s="44" t="s">
        <v>129</v>
      </c>
      <c r="G124" s="44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</row>
    <row r="125" spans="1:22" ht="14.25" x14ac:dyDescent="0.2">
      <c r="A125" s="41">
        <v>68</v>
      </c>
      <c r="B125" s="44" t="s">
        <v>130</v>
      </c>
      <c r="C125" s="54">
        <v>0</v>
      </c>
      <c r="D125" s="49"/>
      <c r="E125" s="44"/>
      <c r="F125" s="44" t="s">
        <v>131</v>
      </c>
      <c r="G125" s="44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</row>
    <row r="126" spans="1:22" ht="14.25" x14ac:dyDescent="0.2">
      <c r="A126" s="41">
        <v>69</v>
      </c>
      <c r="B126" s="44" t="s">
        <v>132</v>
      </c>
      <c r="C126" s="54">
        <v>0</v>
      </c>
      <c r="D126" s="49"/>
      <c r="E126" s="44"/>
      <c r="F126" s="44"/>
      <c r="G126" s="44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</row>
    <row r="127" spans="1:22" ht="15" x14ac:dyDescent="0.25">
      <c r="A127" s="56">
        <v>70</v>
      </c>
      <c r="B127" s="44" t="s">
        <v>133</v>
      </c>
      <c r="C127" s="54">
        <v>0</v>
      </c>
      <c r="D127" s="49"/>
      <c r="E127" s="44"/>
      <c r="F127" s="44" t="s">
        <v>81</v>
      </c>
      <c r="G127" s="44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</row>
    <row r="128" spans="1:22" ht="14.25" x14ac:dyDescent="0.2">
      <c r="A128" s="41">
        <v>71</v>
      </c>
      <c r="B128" s="44" t="s">
        <v>134</v>
      </c>
      <c r="C128" s="53"/>
      <c r="D128" s="49"/>
      <c r="E128" s="44"/>
      <c r="F128" s="44" t="s">
        <v>81</v>
      </c>
      <c r="G128" s="44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</row>
    <row r="129" spans="1:22" ht="14.25" x14ac:dyDescent="0.2">
      <c r="A129" s="41">
        <v>72</v>
      </c>
      <c r="B129" s="44" t="s">
        <v>135</v>
      </c>
      <c r="C129" s="54">
        <v>0</v>
      </c>
      <c r="D129" s="49"/>
      <c r="E129" s="44"/>
      <c r="F129" s="44" t="s">
        <v>136</v>
      </c>
      <c r="G129" s="44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</row>
    <row r="130" spans="1:22" ht="14.25" x14ac:dyDescent="0.2">
      <c r="A130" s="41">
        <v>73</v>
      </c>
      <c r="B130" s="44" t="s">
        <v>137</v>
      </c>
      <c r="C130" s="54">
        <v>0</v>
      </c>
      <c r="D130" s="49"/>
      <c r="E130" s="44"/>
      <c r="F130" s="44" t="s">
        <v>138</v>
      </c>
      <c r="G130" s="44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</row>
    <row r="131" spans="1:22" ht="14.25" x14ac:dyDescent="0.2">
      <c r="A131" s="41">
        <v>74</v>
      </c>
      <c r="B131" s="44" t="s">
        <v>139</v>
      </c>
      <c r="C131" s="54">
        <v>0</v>
      </c>
      <c r="D131" s="49"/>
      <c r="E131" s="44"/>
      <c r="F131" s="44" t="s">
        <v>81</v>
      </c>
      <c r="G131" s="44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</row>
    <row r="132" spans="1:22" ht="14.25" x14ac:dyDescent="0.2">
      <c r="A132" s="41"/>
      <c r="B132" s="44" t="s">
        <v>150</v>
      </c>
      <c r="C132" s="54"/>
      <c r="D132" s="49">
        <v>-40</v>
      </c>
      <c r="E132" s="44"/>
      <c r="F132" s="44"/>
      <c r="G132" s="44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</row>
    <row r="133" spans="1:22" ht="14.25" x14ac:dyDescent="0.2">
      <c r="A133" s="41"/>
      <c r="B133" s="44" t="s">
        <v>151</v>
      </c>
      <c r="C133" s="54"/>
      <c r="D133" s="49">
        <v>-53.59</v>
      </c>
      <c r="E133" s="44"/>
      <c r="F133" s="44"/>
      <c r="G133" s="44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</row>
    <row r="134" spans="1:22" ht="14.25" x14ac:dyDescent="0.2">
      <c r="A134" s="41"/>
      <c r="B134" s="44" t="s">
        <v>152</v>
      </c>
      <c r="C134" s="54"/>
      <c r="D134" s="49">
        <v>-40</v>
      </c>
      <c r="E134" s="44"/>
      <c r="F134" s="44"/>
      <c r="G134" s="44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</row>
    <row r="135" spans="1:22" ht="14.25" x14ac:dyDescent="0.2">
      <c r="A135" s="41"/>
      <c r="B135" s="44" t="s">
        <v>153</v>
      </c>
      <c r="C135" s="54"/>
      <c r="D135" s="49">
        <v>-53.59</v>
      </c>
      <c r="E135" s="44"/>
      <c r="F135" s="44"/>
      <c r="G135" s="44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</row>
    <row r="136" spans="1:22" ht="14.25" x14ac:dyDescent="0.2">
      <c r="A136" s="41"/>
      <c r="B136" s="44" t="s">
        <v>154</v>
      </c>
      <c r="C136" s="54"/>
      <c r="D136" s="49">
        <v>-40</v>
      </c>
      <c r="E136" s="44"/>
      <c r="F136" s="44"/>
      <c r="G136" s="44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</row>
    <row r="137" spans="1:22" ht="14.25" x14ac:dyDescent="0.2">
      <c r="A137" s="41"/>
      <c r="B137" s="44" t="s">
        <v>155</v>
      </c>
      <c r="C137" s="54"/>
      <c r="D137" s="49">
        <v>-53.59</v>
      </c>
      <c r="E137" s="44"/>
      <c r="F137" s="44"/>
      <c r="G137" s="44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</row>
    <row r="138" spans="1:22" ht="14.25" x14ac:dyDescent="0.2">
      <c r="A138" s="41"/>
      <c r="B138" s="44" t="s">
        <v>156</v>
      </c>
      <c r="C138" s="54"/>
      <c r="D138" s="49">
        <v>-40</v>
      </c>
      <c r="E138" s="44"/>
      <c r="F138" s="44"/>
      <c r="G138" s="44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</row>
    <row r="139" spans="1:22" ht="14.25" x14ac:dyDescent="0.2">
      <c r="A139" s="41"/>
      <c r="B139" s="44" t="s">
        <v>158</v>
      </c>
      <c r="C139" s="54"/>
      <c r="D139" s="49">
        <v>-53.59</v>
      </c>
      <c r="E139" s="44"/>
      <c r="F139" s="44"/>
      <c r="G139" s="44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</row>
    <row r="140" spans="1:22" ht="14.25" x14ac:dyDescent="0.2">
      <c r="A140" s="41"/>
      <c r="B140" s="44" t="s">
        <v>160</v>
      </c>
      <c r="C140" s="54"/>
      <c r="D140" s="49">
        <v>-40</v>
      </c>
      <c r="E140" s="44"/>
      <c r="F140" s="44"/>
      <c r="G140" s="44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</row>
    <row r="141" spans="1:22" ht="14.25" x14ac:dyDescent="0.2">
      <c r="A141" s="41">
        <v>75</v>
      </c>
      <c r="B141" s="44" t="s">
        <v>140</v>
      </c>
      <c r="C141" s="54">
        <v>0</v>
      </c>
      <c r="D141" s="49"/>
      <c r="E141" s="44"/>
      <c r="F141" s="44" t="s">
        <v>81</v>
      </c>
      <c r="G141" s="44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</row>
    <row r="142" spans="1:22" ht="14.25" x14ac:dyDescent="0.2">
      <c r="A142" s="41">
        <v>76</v>
      </c>
      <c r="B142" s="44" t="s">
        <v>141</v>
      </c>
      <c r="C142" s="54">
        <v>0</v>
      </c>
      <c r="D142" s="49"/>
      <c r="E142" s="44"/>
      <c r="F142" s="44"/>
      <c r="G142" s="44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</row>
    <row r="143" spans="1:22" ht="14.25" x14ac:dyDescent="0.2">
      <c r="A143" s="41">
        <v>77</v>
      </c>
      <c r="B143" s="44" t="s">
        <v>142</v>
      </c>
      <c r="C143" s="54">
        <v>2000</v>
      </c>
      <c r="D143" s="49"/>
      <c r="E143" s="44"/>
      <c r="F143" s="44" t="s">
        <v>143</v>
      </c>
      <c r="G143" s="44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</row>
    <row r="144" spans="1:22" ht="14.25" x14ac:dyDescent="0.2">
      <c r="A144" s="41">
        <v>78</v>
      </c>
      <c r="B144" s="44" t="s">
        <v>144</v>
      </c>
      <c r="C144" s="54">
        <v>0</v>
      </c>
      <c r="D144" s="49"/>
      <c r="E144" s="44"/>
      <c r="F144" s="44"/>
      <c r="G144" s="44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  <row r="145" spans="1:22" ht="14.25" x14ac:dyDescent="0.2">
      <c r="A145" s="41">
        <v>79</v>
      </c>
      <c r="B145" s="44" t="s">
        <v>145</v>
      </c>
      <c r="C145" s="54"/>
      <c r="D145" s="49"/>
      <c r="E145" s="44"/>
      <c r="F145" s="44"/>
      <c r="G145" s="44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</row>
    <row r="146" spans="1:22" ht="14.25" x14ac:dyDescent="0.2">
      <c r="A146" s="41">
        <v>80</v>
      </c>
      <c r="B146" s="62" t="s">
        <v>146</v>
      </c>
      <c r="C146" s="53"/>
      <c r="D146" s="49"/>
      <c r="E146" s="62"/>
      <c r="F146" s="62" t="s">
        <v>116</v>
      </c>
      <c r="G146" s="44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</row>
    <row r="147" spans="1:22" ht="14.25" x14ac:dyDescent="0.2">
      <c r="A147" s="41">
        <v>81</v>
      </c>
      <c r="B147" s="62" t="s">
        <v>55</v>
      </c>
      <c r="C147" s="53"/>
      <c r="D147" s="49"/>
      <c r="E147" s="62"/>
      <c r="F147" s="62" t="s">
        <v>117</v>
      </c>
      <c r="G147" s="44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</row>
    <row r="148" spans="1:22" ht="14.25" x14ac:dyDescent="0.2">
      <c r="A148" s="41">
        <v>82</v>
      </c>
      <c r="B148" s="44" t="s">
        <v>147</v>
      </c>
      <c r="C148" s="54">
        <v>300</v>
      </c>
      <c r="D148" s="49"/>
      <c r="E148" s="44"/>
      <c r="F148" s="44" t="s">
        <v>148</v>
      </c>
      <c r="G148" s="44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</row>
    <row r="149" spans="1:22" ht="14.25" x14ac:dyDescent="0.2">
      <c r="A149" s="41">
        <v>83</v>
      </c>
      <c r="B149" s="44" t="s">
        <v>149</v>
      </c>
      <c r="C149" s="53"/>
      <c r="D149" s="49"/>
      <c r="E149" s="44"/>
      <c r="F149" s="44" t="s">
        <v>81</v>
      </c>
      <c r="G149" s="44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</row>
    <row r="150" spans="1:22" ht="14.25" x14ac:dyDescent="0.2">
      <c r="A150" s="41">
        <v>84</v>
      </c>
      <c r="B150" s="44" t="s">
        <v>157</v>
      </c>
      <c r="C150" s="53"/>
      <c r="D150" s="49"/>
      <c r="E150" s="44"/>
      <c r="F150" s="44"/>
      <c r="G150" s="44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</row>
    <row r="151" spans="1:22" ht="14.25" x14ac:dyDescent="0.2">
      <c r="A151" s="41">
        <v>85</v>
      </c>
      <c r="B151" s="44" t="s">
        <v>159</v>
      </c>
      <c r="C151" s="53"/>
      <c r="D151" s="49"/>
      <c r="E151" s="44"/>
      <c r="F151" s="44"/>
      <c r="G151" s="44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</row>
    <row r="152" spans="1:22" ht="15" x14ac:dyDescent="0.25">
      <c r="A152" s="56">
        <v>86</v>
      </c>
      <c r="B152" s="52" t="s">
        <v>161</v>
      </c>
      <c r="C152" s="57">
        <f t="shared" ref="C152:D152" si="6">SUM(C120:C151)</f>
        <v>2900</v>
      </c>
      <c r="D152" s="57">
        <f t="shared" si="6"/>
        <v>-414.36</v>
      </c>
      <c r="E152" s="58">
        <f>D152/C152</f>
        <v>-0.14288275862068966</v>
      </c>
      <c r="F152" s="65"/>
      <c r="G152" s="44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</row>
    <row r="153" spans="1:22" ht="15" x14ac:dyDescent="0.25">
      <c r="A153" s="41">
        <v>87</v>
      </c>
      <c r="B153" s="52" t="s">
        <v>162</v>
      </c>
      <c r="C153" s="53"/>
      <c r="D153" s="49"/>
      <c r="E153" s="44"/>
      <c r="F153" s="44"/>
      <c r="G153" s="44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</row>
    <row r="154" spans="1:22" ht="14.25" x14ac:dyDescent="0.2">
      <c r="A154" s="41">
        <v>88</v>
      </c>
      <c r="B154" s="44" t="s">
        <v>163</v>
      </c>
      <c r="C154" s="53"/>
      <c r="D154" s="49"/>
      <c r="E154" s="44"/>
      <c r="F154" s="44"/>
      <c r="G154" s="44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</row>
    <row r="155" spans="1:22" ht="14.25" x14ac:dyDescent="0.2">
      <c r="A155" s="41">
        <v>89</v>
      </c>
      <c r="B155" s="44" t="s">
        <v>164</v>
      </c>
      <c r="C155" s="54">
        <v>5000</v>
      </c>
      <c r="D155" s="49"/>
      <c r="E155" s="44"/>
      <c r="F155" s="44" t="s">
        <v>165</v>
      </c>
      <c r="G155" s="44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</row>
    <row r="156" spans="1:22" ht="14.25" x14ac:dyDescent="0.2">
      <c r="A156" s="41"/>
      <c r="B156" s="44" t="s">
        <v>175</v>
      </c>
      <c r="C156" s="54"/>
      <c r="D156" s="49">
        <v>-3465</v>
      </c>
      <c r="E156" s="44"/>
      <c r="F156" s="44"/>
      <c r="G156" s="44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</row>
    <row r="157" spans="1:22" ht="14.25" x14ac:dyDescent="0.2">
      <c r="A157" s="41"/>
      <c r="B157" s="44" t="s">
        <v>176</v>
      </c>
      <c r="C157" s="54"/>
      <c r="D157" s="49">
        <v>-800</v>
      </c>
      <c r="E157" s="44"/>
      <c r="F157" s="44"/>
      <c r="G157" s="44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</row>
    <row r="158" spans="1:22" ht="14.25" x14ac:dyDescent="0.2">
      <c r="A158" s="41">
        <v>90</v>
      </c>
      <c r="B158" s="44" t="s">
        <v>166</v>
      </c>
      <c r="C158" s="54">
        <v>3400</v>
      </c>
      <c r="D158" s="49"/>
      <c r="E158" s="44"/>
      <c r="F158" s="44" t="s">
        <v>167</v>
      </c>
      <c r="G158" s="44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</row>
    <row r="159" spans="1:22" ht="14.25" x14ac:dyDescent="0.2">
      <c r="A159" s="41"/>
      <c r="B159" s="44" t="s">
        <v>180</v>
      </c>
      <c r="C159" s="53"/>
      <c r="D159" s="49">
        <v>-526.59</v>
      </c>
      <c r="E159" s="44"/>
      <c r="F159" s="44"/>
      <c r="G159" s="44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</row>
    <row r="160" spans="1:22" ht="14.25" x14ac:dyDescent="0.2">
      <c r="A160" s="41">
        <v>91</v>
      </c>
      <c r="B160" s="44" t="s">
        <v>168</v>
      </c>
      <c r="C160" s="53"/>
      <c r="D160" s="49"/>
      <c r="E160" s="44"/>
      <c r="F160" s="44" t="s">
        <v>169</v>
      </c>
      <c r="G160" s="44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</row>
    <row r="161" spans="1:22" ht="14.25" x14ac:dyDescent="0.2">
      <c r="A161" s="41">
        <v>92</v>
      </c>
      <c r="B161" s="44" t="s">
        <v>170</v>
      </c>
      <c r="C161" s="54">
        <v>750</v>
      </c>
      <c r="D161" s="49"/>
      <c r="E161" s="44"/>
      <c r="F161" s="44" t="s">
        <v>171</v>
      </c>
      <c r="G161" s="44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</row>
    <row r="162" spans="1:22" ht="14.25" x14ac:dyDescent="0.2">
      <c r="A162" s="41">
        <v>93</v>
      </c>
      <c r="B162" s="44" t="s">
        <v>172</v>
      </c>
      <c r="C162" s="54">
        <v>3350</v>
      </c>
      <c r="D162" s="49"/>
      <c r="E162" s="44"/>
      <c r="F162" s="44" t="s">
        <v>173</v>
      </c>
      <c r="G162" s="44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1:22" ht="15" x14ac:dyDescent="0.25">
      <c r="A163" s="56"/>
      <c r="B163" s="44" t="s">
        <v>183</v>
      </c>
      <c r="D163" s="54">
        <v>-338.46</v>
      </c>
      <c r="E163" s="44"/>
      <c r="F163" s="44"/>
      <c r="G163" s="44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1:22" ht="15" x14ac:dyDescent="0.25">
      <c r="A164" s="56"/>
      <c r="B164" s="44" t="s">
        <v>184</v>
      </c>
      <c r="C164" s="57"/>
      <c r="D164" s="54">
        <v>-15</v>
      </c>
      <c r="E164" s="58"/>
      <c r="F164" s="44"/>
      <c r="G164" s="44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1:22" ht="15" x14ac:dyDescent="0.25">
      <c r="A165" s="56">
        <v>94</v>
      </c>
      <c r="B165" s="52" t="s">
        <v>174</v>
      </c>
      <c r="C165" s="57">
        <f>SUM(C155:C162)</f>
        <v>12500</v>
      </c>
      <c r="D165" s="57">
        <f>SUM(D155:D164)</f>
        <v>-5145.05</v>
      </c>
      <c r="E165" s="58">
        <f>-D165/C165</f>
        <v>0.41160400000000003</v>
      </c>
      <c r="F165" s="44"/>
      <c r="G165" s="44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  <row r="166" spans="1:22" ht="14.25" x14ac:dyDescent="0.2">
      <c r="A166" s="41">
        <v>95</v>
      </c>
      <c r="B166" s="44" t="s">
        <v>177</v>
      </c>
      <c r="C166" s="53"/>
      <c r="D166" s="49"/>
      <c r="E166" s="44"/>
      <c r="F166" s="44" t="s">
        <v>178</v>
      </c>
      <c r="G166" s="44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</row>
    <row r="167" spans="1:22" ht="14.25" x14ac:dyDescent="0.2">
      <c r="A167" s="41">
        <v>96</v>
      </c>
      <c r="B167" s="44" t="s">
        <v>179</v>
      </c>
      <c r="C167" s="54">
        <v>4500</v>
      </c>
      <c r="D167" s="49"/>
      <c r="E167" s="44"/>
      <c r="F167" s="44" t="s">
        <v>181</v>
      </c>
      <c r="G167" s="44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</row>
    <row r="168" spans="1:22" ht="14.25" x14ac:dyDescent="0.2">
      <c r="A168" s="41"/>
      <c r="B168" s="44" t="s">
        <v>190</v>
      </c>
      <c r="C168" s="54"/>
      <c r="D168" s="49">
        <v>-426</v>
      </c>
      <c r="E168" s="44"/>
      <c r="F168" s="44"/>
      <c r="G168" s="44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</row>
    <row r="169" spans="1:22" ht="14.25" x14ac:dyDescent="0.2">
      <c r="A169" s="41"/>
      <c r="B169" s="44" t="s">
        <v>191</v>
      </c>
      <c r="C169" s="54"/>
      <c r="D169" s="49">
        <v>-410.6</v>
      </c>
      <c r="E169" s="44"/>
      <c r="F169" s="44"/>
      <c r="G169" s="44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</row>
    <row r="170" spans="1:22" ht="14.25" x14ac:dyDescent="0.2">
      <c r="A170" s="41"/>
      <c r="B170" s="44" t="s">
        <v>192</v>
      </c>
      <c r="C170" s="54"/>
      <c r="D170" s="49">
        <v>-547.1</v>
      </c>
      <c r="E170" s="44"/>
      <c r="F170" s="44"/>
      <c r="G170" s="44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</row>
    <row r="171" spans="1:22" ht="14.25" x14ac:dyDescent="0.2">
      <c r="A171" s="41"/>
      <c r="B171" s="44" t="s">
        <v>195</v>
      </c>
      <c r="C171" s="54"/>
      <c r="D171" s="49">
        <v>-510.6</v>
      </c>
      <c r="E171" s="44"/>
      <c r="F171" s="44"/>
      <c r="G171" s="44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</row>
    <row r="172" spans="1:22" ht="14.25" x14ac:dyDescent="0.2">
      <c r="A172" s="41">
        <v>97</v>
      </c>
      <c r="B172" s="44" t="s">
        <v>182</v>
      </c>
      <c r="C172" s="54">
        <v>0</v>
      </c>
      <c r="D172" s="49"/>
      <c r="E172" s="44"/>
      <c r="F172" s="44" t="s">
        <v>185</v>
      </c>
      <c r="G172" s="44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</row>
    <row r="173" spans="1:22" ht="14.25" x14ac:dyDescent="0.2">
      <c r="A173" s="41">
        <v>98</v>
      </c>
      <c r="B173" s="44" t="s">
        <v>186</v>
      </c>
      <c r="C173" s="54"/>
      <c r="D173" s="49"/>
      <c r="E173" s="44"/>
      <c r="F173" s="44" t="s">
        <v>187</v>
      </c>
      <c r="G173" s="44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</row>
    <row r="174" spans="1:22" ht="14.25" x14ac:dyDescent="0.2">
      <c r="A174" s="41">
        <v>99</v>
      </c>
      <c r="B174" s="44" t="s">
        <v>188</v>
      </c>
      <c r="C174" s="54">
        <v>0</v>
      </c>
      <c r="D174" s="49"/>
      <c r="E174" s="44"/>
      <c r="F174" s="44"/>
      <c r="G174" s="44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</row>
    <row r="175" spans="1:22" ht="15" x14ac:dyDescent="0.25">
      <c r="A175" s="56">
        <v>100</v>
      </c>
      <c r="B175" s="52" t="s">
        <v>189</v>
      </c>
      <c r="C175" s="57">
        <f t="shared" ref="C175:D175" si="7">SUM(C167:C174)</f>
        <v>4500</v>
      </c>
      <c r="D175" s="57">
        <f t="shared" si="7"/>
        <v>-1894.3000000000002</v>
      </c>
      <c r="E175" s="58">
        <f>D175/C175</f>
        <v>-0.42095555555555558</v>
      </c>
      <c r="F175" s="44"/>
      <c r="G175" s="44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</row>
    <row r="176" spans="1:22" ht="14.25" x14ac:dyDescent="0.2">
      <c r="A176" s="41">
        <v>101</v>
      </c>
      <c r="B176" s="44" t="s">
        <v>193</v>
      </c>
      <c r="C176" s="53"/>
      <c r="D176" s="49"/>
      <c r="E176" s="44"/>
      <c r="F176" s="44"/>
      <c r="G176" s="44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</row>
    <row r="177" spans="1:22" ht="14.25" x14ac:dyDescent="0.2">
      <c r="A177" s="41">
        <v>102</v>
      </c>
      <c r="B177" s="44" t="s">
        <v>194</v>
      </c>
      <c r="C177" s="54">
        <v>0</v>
      </c>
      <c r="D177" s="49"/>
      <c r="E177" s="44"/>
      <c r="F177" s="44" t="s">
        <v>196</v>
      </c>
      <c r="G177" s="44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</row>
    <row r="178" spans="1:22" ht="14.25" x14ac:dyDescent="0.2">
      <c r="A178" s="41">
        <v>103</v>
      </c>
      <c r="B178" s="44" t="s">
        <v>197</v>
      </c>
      <c r="C178" s="54">
        <v>200</v>
      </c>
      <c r="D178" s="49"/>
      <c r="E178" s="44"/>
      <c r="F178" s="44" t="s">
        <v>198</v>
      </c>
      <c r="G178" s="44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</row>
    <row r="179" spans="1:22" ht="14.25" x14ac:dyDescent="0.2">
      <c r="A179" s="41">
        <v>104</v>
      </c>
      <c r="B179" s="44" t="s">
        <v>199</v>
      </c>
      <c r="C179" s="53">
        <v>0</v>
      </c>
      <c r="D179" s="49"/>
      <c r="E179" s="44"/>
      <c r="F179" s="44" t="s">
        <v>200</v>
      </c>
      <c r="G179" s="44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</row>
    <row r="180" spans="1:22" ht="14.25" x14ac:dyDescent="0.2">
      <c r="A180" s="41">
        <v>105</v>
      </c>
      <c r="B180" s="44" t="s">
        <v>201</v>
      </c>
      <c r="C180" s="53"/>
      <c r="D180" s="49"/>
      <c r="E180" s="44"/>
      <c r="F180" s="44"/>
      <c r="G180" s="44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</row>
    <row r="181" spans="1:22" ht="15" x14ac:dyDescent="0.25">
      <c r="A181" s="56">
        <v>106</v>
      </c>
      <c r="B181" s="52" t="s">
        <v>202</v>
      </c>
      <c r="C181" s="57">
        <f t="shared" ref="C181:D181" si="8">SUM(C165+C175+C177+C178+C179+C180)</f>
        <v>17200</v>
      </c>
      <c r="D181" s="57">
        <f t="shared" si="8"/>
        <v>-7039.35</v>
      </c>
      <c r="E181" s="58">
        <f>-D181/C181</f>
        <v>0.40926453488372094</v>
      </c>
      <c r="F181" s="44"/>
      <c r="G181" s="44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</row>
    <row r="182" spans="1:22" ht="15" x14ac:dyDescent="0.25">
      <c r="A182" s="56">
        <v>107</v>
      </c>
      <c r="B182" s="52" t="s">
        <v>203</v>
      </c>
      <c r="C182" s="53"/>
      <c r="D182" s="49"/>
      <c r="E182" s="44"/>
      <c r="F182" s="44"/>
      <c r="G182" s="44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</row>
    <row r="183" spans="1:22" ht="14.25" x14ac:dyDescent="0.2">
      <c r="A183" s="41">
        <v>108</v>
      </c>
      <c r="B183" s="62" t="s">
        <v>204</v>
      </c>
      <c r="C183" s="53"/>
      <c r="D183" s="49"/>
      <c r="E183" s="62"/>
      <c r="F183" s="62" t="s">
        <v>116</v>
      </c>
      <c r="G183" s="44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</row>
    <row r="184" spans="1:22" ht="14.25" x14ac:dyDescent="0.2">
      <c r="A184" s="41">
        <v>109</v>
      </c>
      <c r="B184" s="62" t="s">
        <v>205</v>
      </c>
      <c r="C184" s="53"/>
      <c r="D184" s="49"/>
      <c r="E184" s="62"/>
      <c r="F184" s="62" t="s">
        <v>117</v>
      </c>
      <c r="G184" s="44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</row>
    <row r="185" spans="1:22" ht="14.25" x14ac:dyDescent="0.2">
      <c r="A185" s="41">
        <v>110</v>
      </c>
      <c r="B185" s="62" t="s">
        <v>206</v>
      </c>
      <c r="C185" s="53"/>
      <c r="D185" s="49"/>
      <c r="E185" s="62"/>
      <c r="F185" s="62" t="s">
        <v>116</v>
      </c>
      <c r="G185" s="44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</row>
    <row r="186" spans="1:22" ht="14.25" x14ac:dyDescent="0.2">
      <c r="A186" s="41">
        <v>111</v>
      </c>
      <c r="B186" s="62" t="s">
        <v>55</v>
      </c>
      <c r="C186" s="53"/>
      <c r="D186" s="49"/>
      <c r="E186" s="62"/>
      <c r="F186" s="62" t="s">
        <v>117</v>
      </c>
      <c r="G186" s="44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</row>
    <row r="187" spans="1:22" ht="14.25" x14ac:dyDescent="0.2">
      <c r="A187" s="41">
        <v>112</v>
      </c>
      <c r="B187" s="44" t="s">
        <v>118</v>
      </c>
      <c r="C187" s="54">
        <f>(350*12*5)+576+279</f>
        <v>21855</v>
      </c>
      <c r="D187" s="49"/>
      <c r="E187" s="44"/>
      <c r="F187" s="44" t="s">
        <v>207</v>
      </c>
      <c r="G187" s="44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</row>
    <row r="188" spans="1:22" ht="14.25" x14ac:dyDescent="0.2">
      <c r="A188" s="41"/>
      <c r="B188" s="44" t="s">
        <v>210</v>
      </c>
      <c r="C188" s="53"/>
      <c r="D188" s="49">
        <v>-43.3</v>
      </c>
      <c r="E188" s="44"/>
      <c r="F188" s="44"/>
      <c r="G188" s="44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</row>
    <row r="189" spans="1:22" ht="14.25" x14ac:dyDescent="0.2">
      <c r="A189" s="41"/>
      <c r="B189" s="44" t="s">
        <v>212</v>
      </c>
      <c r="C189" s="53"/>
      <c r="D189" s="49">
        <v>-222</v>
      </c>
      <c r="E189" s="44"/>
      <c r="F189" s="44"/>
      <c r="G189" s="44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</row>
    <row r="190" spans="1:22" ht="14.25" x14ac:dyDescent="0.2">
      <c r="A190" s="41"/>
      <c r="B190" s="44" t="s">
        <v>214</v>
      </c>
      <c r="C190" s="53"/>
      <c r="D190" s="49">
        <v>-477.44</v>
      </c>
      <c r="E190" s="44"/>
      <c r="F190" s="44"/>
      <c r="G190" s="44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</row>
    <row r="191" spans="1:22" ht="14.25" x14ac:dyDescent="0.2">
      <c r="A191" s="41"/>
      <c r="B191" s="44" t="s">
        <v>216</v>
      </c>
      <c r="C191" s="53"/>
      <c r="D191" s="49">
        <v>-700</v>
      </c>
      <c r="E191" s="44"/>
      <c r="F191" s="44"/>
      <c r="G191" s="44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</row>
    <row r="192" spans="1:22" ht="14.25" x14ac:dyDescent="0.2">
      <c r="A192" s="41"/>
      <c r="B192" s="44" t="s">
        <v>218</v>
      </c>
      <c r="C192" s="53"/>
      <c r="D192" s="49">
        <v>-0.56000000000000005</v>
      </c>
      <c r="E192" s="44"/>
      <c r="F192" s="44"/>
      <c r="G192" s="44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</row>
    <row r="193" spans="1:22" ht="14.25" x14ac:dyDescent="0.2">
      <c r="A193" s="41"/>
      <c r="B193" s="44" t="s">
        <v>219</v>
      </c>
      <c r="C193" s="53"/>
      <c r="D193" s="49">
        <v>-344.02</v>
      </c>
      <c r="E193" s="44"/>
      <c r="F193" s="44"/>
      <c r="G193" s="44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</row>
    <row r="194" spans="1:22" ht="14.25" x14ac:dyDescent="0.2">
      <c r="A194" s="41"/>
      <c r="B194" s="44" t="s">
        <v>221</v>
      </c>
      <c r="C194" s="53"/>
      <c r="D194" s="49">
        <v>-350</v>
      </c>
      <c r="E194" s="44"/>
      <c r="F194" s="44"/>
      <c r="G194" s="44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</row>
    <row r="195" spans="1:22" ht="14.25" x14ac:dyDescent="0.2">
      <c r="A195" s="41"/>
      <c r="B195" s="44" t="s">
        <v>224</v>
      </c>
      <c r="C195" s="53"/>
      <c r="D195" s="49">
        <v>-5.98</v>
      </c>
      <c r="E195" s="44"/>
      <c r="F195" s="44"/>
      <c r="G195" s="44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</row>
    <row r="196" spans="1:22" ht="14.25" x14ac:dyDescent="0.2">
      <c r="A196" s="41"/>
      <c r="B196" s="44" t="s">
        <v>225</v>
      </c>
      <c r="C196" s="53"/>
      <c r="D196" s="66">
        <v>-457.28</v>
      </c>
      <c r="E196" s="44"/>
      <c r="F196" s="44"/>
      <c r="G196" s="44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</row>
    <row r="197" spans="1:22" ht="14.25" x14ac:dyDescent="0.2">
      <c r="A197" s="41"/>
      <c r="B197" s="44" t="s">
        <v>230</v>
      </c>
      <c r="C197" s="53"/>
      <c r="D197" s="49">
        <v>-350</v>
      </c>
      <c r="E197" s="44"/>
      <c r="F197" s="44"/>
      <c r="G197" s="44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</row>
    <row r="198" spans="1:22" ht="14.25" x14ac:dyDescent="0.2">
      <c r="A198" s="41"/>
      <c r="B198" s="44" t="s">
        <v>233</v>
      </c>
      <c r="C198" s="53"/>
      <c r="D198" s="66">
        <v>-264.12</v>
      </c>
      <c r="E198" s="44"/>
      <c r="F198" s="44"/>
      <c r="G198" s="44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</row>
    <row r="199" spans="1:22" ht="14.25" x14ac:dyDescent="0.2">
      <c r="A199" s="41"/>
      <c r="B199" s="44" t="s">
        <v>235</v>
      </c>
      <c r="C199" s="53"/>
      <c r="D199" s="49">
        <v>-9.24</v>
      </c>
      <c r="E199" s="44"/>
      <c r="F199" s="44"/>
      <c r="G199" s="44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</row>
    <row r="200" spans="1:22" ht="14.25" x14ac:dyDescent="0.2">
      <c r="A200" s="41"/>
      <c r="B200" s="44" t="s">
        <v>238</v>
      </c>
      <c r="C200" s="53"/>
      <c r="D200" s="49">
        <v>-12.33</v>
      </c>
      <c r="E200" s="44"/>
      <c r="F200" s="44"/>
      <c r="G200" s="44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</row>
    <row r="201" spans="1:22" ht="14.25" x14ac:dyDescent="0.2">
      <c r="A201" s="41"/>
      <c r="B201" s="44" t="s">
        <v>239</v>
      </c>
      <c r="C201" s="53"/>
      <c r="D201" s="66">
        <v>-423.57</v>
      </c>
      <c r="E201" s="44"/>
      <c r="F201" s="44"/>
      <c r="G201" s="44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</row>
    <row r="202" spans="1:22" ht="14.25" x14ac:dyDescent="0.2">
      <c r="A202" s="41"/>
      <c r="B202" s="44" t="s">
        <v>240</v>
      </c>
      <c r="C202" s="53"/>
      <c r="D202" s="66">
        <v>-228.64</v>
      </c>
      <c r="E202" s="44"/>
      <c r="F202" s="44"/>
      <c r="G202" s="44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</row>
    <row r="203" spans="1:22" ht="14.25" x14ac:dyDescent="0.2">
      <c r="A203" s="41"/>
      <c r="B203" s="44" t="s">
        <v>242</v>
      </c>
      <c r="C203" s="53"/>
      <c r="D203" s="66">
        <v>-241.62</v>
      </c>
      <c r="E203" s="44"/>
      <c r="F203" s="44"/>
      <c r="G203" s="44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</row>
    <row r="204" spans="1:22" ht="14.25" x14ac:dyDescent="0.2">
      <c r="A204" s="41"/>
      <c r="B204" s="44" t="s">
        <v>244</v>
      </c>
      <c r="C204" s="53"/>
      <c r="D204" s="66">
        <v>-228.64</v>
      </c>
      <c r="E204" s="44"/>
      <c r="F204" s="44"/>
      <c r="G204" s="44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</row>
    <row r="205" spans="1:22" ht="14.25" x14ac:dyDescent="0.2">
      <c r="A205" s="41">
        <v>113</v>
      </c>
      <c r="B205" s="44" t="s">
        <v>208</v>
      </c>
      <c r="C205" s="53"/>
      <c r="D205" s="49"/>
      <c r="E205" s="44"/>
      <c r="F205" s="44"/>
      <c r="G205" s="44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</row>
    <row r="206" spans="1:22" ht="14.25" x14ac:dyDescent="0.2">
      <c r="A206" s="41">
        <v>114</v>
      </c>
      <c r="B206" s="44" t="s">
        <v>209</v>
      </c>
      <c r="C206" s="53"/>
      <c r="D206" s="49"/>
      <c r="E206" s="44"/>
      <c r="F206" s="44"/>
      <c r="G206" s="44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</row>
    <row r="207" spans="1:22" ht="14.25" x14ac:dyDescent="0.2">
      <c r="A207" s="41"/>
      <c r="B207" s="44" t="s">
        <v>248</v>
      </c>
      <c r="C207" s="54"/>
      <c r="D207" s="49">
        <v>-17</v>
      </c>
      <c r="E207" s="44"/>
      <c r="F207" s="44"/>
      <c r="G207" s="44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</row>
    <row r="208" spans="1:22" ht="14.25" x14ac:dyDescent="0.2">
      <c r="A208" s="41"/>
      <c r="B208" s="44" t="s">
        <v>249</v>
      </c>
      <c r="C208" s="54"/>
      <c r="D208" s="49">
        <v>-17</v>
      </c>
      <c r="E208" s="44"/>
      <c r="F208" s="44"/>
      <c r="G208" s="44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</row>
    <row r="209" spans="1:22" ht="14.25" x14ac:dyDescent="0.2">
      <c r="A209" s="41"/>
      <c r="B209" s="44" t="s">
        <v>252</v>
      </c>
      <c r="C209" s="54"/>
      <c r="D209" s="49">
        <v>-17</v>
      </c>
      <c r="E209" s="44"/>
      <c r="F209" s="44"/>
      <c r="G209" s="44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</row>
    <row r="210" spans="1:22" ht="14.25" x14ac:dyDescent="0.2">
      <c r="A210" s="41"/>
      <c r="B210" s="44" t="s">
        <v>254</v>
      </c>
      <c r="C210" s="54"/>
      <c r="D210" s="49">
        <v>-17</v>
      </c>
      <c r="E210" s="44"/>
      <c r="F210" s="44"/>
      <c r="G210" s="44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</row>
    <row r="211" spans="1:22" ht="14.25" x14ac:dyDescent="0.2">
      <c r="A211" s="41"/>
      <c r="B211" s="44" t="s">
        <v>256</v>
      </c>
      <c r="C211" s="54"/>
      <c r="D211" s="49">
        <v>-35</v>
      </c>
      <c r="E211" s="44"/>
      <c r="F211" s="44"/>
      <c r="G211" s="44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</row>
    <row r="212" spans="1:22" ht="14.25" x14ac:dyDescent="0.2">
      <c r="A212" s="41">
        <v>115</v>
      </c>
      <c r="B212" s="44" t="s">
        <v>211</v>
      </c>
      <c r="C212" s="54">
        <v>4200</v>
      </c>
      <c r="D212" s="49"/>
      <c r="E212" s="44"/>
      <c r="F212" s="44" t="s">
        <v>213</v>
      </c>
      <c r="G212" s="44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</row>
    <row r="213" spans="1:22" ht="14.25" x14ac:dyDescent="0.2">
      <c r="A213" s="41"/>
      <c r="B213" s="44" t="s">
        <v>14</v>
      </c>
      <c r="C213" s="54"/>
      <c r="D213" s="49">
        <v>-925</v>
      </c>
      <c r="E213" s="44"/>
      <c r="F213" s="44"/>
      <c r="G213" s="44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</row>
    <row r="214" spans="1:22" ht="14.25" x14ac:dyDescent="0.2">
      <c r="A214" s="41"/>
      <c r="B214" s="44" t="s">
        <v>257</v>
      </c>
      <c r="C214" s="54"/>
      <c r="D214" s="49">
        <v>-1850</v>
      </c>
      <c r="E214" s="44"/>
      <c r="F214" s="44"/>
      <c r="G214" s="44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</row>
    <row r="215" spans="1:22" ht="14.25" x14ac:dyDescent="0.2">
      <c r="A215" s="41"/>
      <c r="B215" s="44" t="s">
        <v>19</v>
      </c>
      <c r="C215" s="54"/>
      <c r="D215" s="49">
        <v>-925</v>
      </c>
      <c r="E215" s="44"/>
      <c r="F215" s="44"/>
      <c r="G215" s="44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</row>
    <row r="216" spans="1:22" ht="14.25" x14ac:dyDescent="0.2">
      <c r="A216" s="41"/>
      <c r="B216" s="44" t="s">
        <v>258</v>
      </c>
      <c r="C216" s="54"/>
      <c r="D216" s="49">
        <v>-42.4</v>
      </c>
      <c r="E216" s="44"/>
      <c r="F216" s="44"/>
      <c r="G216" s="44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</row>
    <row r="217" spans="1:22" ht="14.25" x14ac:dyDescent="0.2">
      <c r="A217" s="41"/>
      <c r="B217" s="44" t="s">
        <v>259</v>
      </c>
      <c r="C217" s="54"/>
      <c r="D217" s="44">
        <v>-169</v>
      </c>
      <c r="F217" s="44"/>
      <c r="G217" s="44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</row>
    <row r="218" spans="1:22" ht="14.25" x14ac:dyDescent="0.2">
      <c r="A218" s="41">
        <v>116</v>
      </c>
      <c r="B218" s="44" t="s">
        <v>215</v>
      </c>
      <c r="C218" s="54">
        <v>0</v>
      </c>
      <c r="D218" s="49"/>
      <c r="E218" s="44"/>
      <c r="F218" s="44" t="s">
        <v>81</v>
      </c>
      <c r="G218" s="44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</row>
    <row r="219" spans="1:22" ht="14.25" x14ac:dyDescent="0.2">
      <c r="A219" s="41">
        <v>117</v>
      </c>
      <c r="B219" s="44" t="s">
        <v>217</v>
      </c>
      <c r="C219" s="54">
        <v>0</v>
      </c>
      <c r="D219" s="49"/>
      <c r="E219" s="44"/>
      <c r="F219" s="44" t="s">
        <v>81</v>
      </c>
      <c r="G219" s="44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</row>
    <row r="220" spans="1:22" ht="14.25" x14ac:dyDescent="0.2">
      <c r="A220" s="41"/>
      <c r="B220" s="44" t="s">
        <v>262</v>
      </c>
      <c r="C220" s="54"/>
      <c r="D220" s="49">
        <v>-54.34</v>
      </c>
      <c r="E220" s="44"/>
      <c r="F220" s="44"/>
      <c r="G220" s="44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</row>
    <row r="221" spans="1:22" ht="14.25" x14ac:dyDescent="0.2">
      <c r="A221" s="41"/>
      <c r="B221" s="44" t="s">
        <v>263</v>
      </c>
      <c r="C221" s="54"/>
      <c r="D221" s="49">
        <v>-54.34</v>
      </c>
      <c r="E221" s="44"/>
      <c r="F221" s="44"/>
      <c r="G221" s="44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</row>
    <row r="222" spans="1:22" ht="14.25" x14ac:dyDescent="0.2">
      <c r="A222" s="41"/>
      <c r="B222" s="44" t="s">
        <v>264</v>
      </c>
      <c r="C222" s="54"/>
      <c r="D222" s="49">
        <v>-54.34</v>
      </c>
      <c r="E222" s="44"/>
      <c r="F222" s="44"/>
      <c r="G222" s="44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</row>
    <row r="223" spans="1:22" ht="14.25" x14ac:dyDescent="0.2">
      <c r="A223" s="41"/>
      <c r="B223" s="44" t="s">
        <v>265</v>
      </c>
      <c r="C223" s="54"/>
      <c r="D223" s="49">
        <v>-53.64</v>
      </c>
      <c r="E223" s="44"/>
      <c r="F223" s="44"/>
      <c r="G223" s="44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</row>
    <row r="224" spans="1:22" ht="14.25" x14ac:dyDescent="0.2">
      <c r="A224" s="41"/>
      <c r="B224" s="44" t="s">
        <v>266</v>
      </c>
      <c r="C224" s="54"/>
      <c r="D224" s="49">
        <v>-53.64</v>
      </c>
      <c r="E224" s="44"/>
      <c r="F224" s="44"/>
      <c r="G224" s="44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</row>
    <row r="225" spans="1:22" ht="14.25" x14ac:dyDescent="0.2">
      <c r="A225" s="41">
        <v>118</v>
      </c>
      <c r="B225" s="44" t="s">
        <v>220</v>
      </c>
      <c r="C225" s="54">
        <v>0</v>
      </c>
      <c r="D225" s="49"/>
      <c r="E225" s="44"/>
      <c r="F225" s="44" t="s">
        <v>222</v>
      </c>
      <c r="G225" s="44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</row>
    <row r="226" spans="1:22" ht="14.25" x14ac:dyDescent="0.2">
      <c r="A226" s="41"/>
      <c r="B226" s="44" t="s">
        <v>267</v>
      </c>
      <c r="C226" s="54"/>
      <c r="D226" s="49">
        <v>-90</v>
      </c>
      <c r="E226" s="44"/>
      <c r="F226" s="44"/>
      <c r="G226" s="44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</row>
    <row r="227" spans="1:22" ht="14.25" x14ac:dyDescent="0.2">
      <c r="A227" s="41"/>
      <c r="B227" s="44" t="s">
        <v>269</v>
      </c>
      <c r="C227" s="54"/>
      <c r="D227" s="49">
        <v>-117</v>
      </c>
      <c r="E227" s="44"/>
      <c r="F227" s="44"/>
      <c r="G227" s="44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</row>
    <row r="228" spans="1:22" ht="14.25" x14ac:dyDescent="0.2">
      <c r="A228" s="41"/>
      <c r="B228" s="44" t="s">
        <v>270</v>
      </c>
      <c r="C228" s="54"/>
      <c r="D228" s="49">
        <v>-6.99</v>
      </c>
      <c r="E228" s="44"/>
      <c r="F228" s="44"/>
      <c r="G228" s="44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</row>
    <row r="229" spans="1:22" ht="14.25" x14ac:dyDescent="0.2">
      <c r="A229" s="41">
        <v>119</v>
      </c>
      <c r="B229" s="44" t="s">
        <v>223</v>
      </c>
      <c r="C229" s="54">
        <v>2500</v>
      </c>
      <c r="D229" s="49"/>
      <c r="E229" s="44"/>
      <c r="F229" s="44" t="s">
        <v>226</v>
      </c>
      <c r="G229" s="44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</row>
    <row r="230" spans="1:22" ht="14.25" x14ac:dyDescent="0.2">
      <c r="A230" s="41"/>
      <c r="B230" s="44" t="s">
        <v>271</v>
      </c>
      <c r="C230" s="54"/>
      <c r="D230" s="49">
        <v>-254.5</v>
      </c>
      <c r="E230" s="44"/>
      <c r="F230" s="44"/>
      <c r="G230" s="44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</row>
    <row r="231" spans="1:22" ht="14.25" x14ac:dyDescent="0.2">
      <c r="A231" s="41"/>
      <c r="B231" s="44" t="s">
        <v>272</v>
      </c>
      <c r="C231" s="54"/>
      <c r="D231" s="49">
        <v>-254.5</v>
      </c>
      <c r="E231" s="44"/>
      <c r="F231" s="44"/>
      <c r="G231" s="44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</row>
    <row r="232" spans="1:22" ht="14.25" x14ac:dyDescent="0.2">
      <c r="A232" s="41"/>
      <c r="B232" s="44" t="s">
        <v>273</v>
      </c>
      <c r="C232" s="54"/>
      <c r="D232" s="49">
        <v>-254.5</v>
      </c>
      <c r="E232" s="44"/>
      <c r="F232" s="44"/>
      <c r="G232" s="44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</row>
    <row r="233" spans="1:22" ht="14.25" x14ac:dyDescent="0.2">
      <c r="A233" s="41"/>
      <c r="B233" s="44" t="s">
        <v>274</v>
      </c>
      <c r="C233" s="54"/>
      <c r="D233" s="49">
        <v>-254.5</v>
      </c>
      <c r="E233" s="44"/>
      <c r="F233" s="44"/>
      <c r="G233" s="44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</row>
    <row r="234" spans="1:22" ht="14.25" x14ac:dyDescent="0.2">
      <c r="A234" s="41"/>
      <c r="B234" s="44" t="s">
        <v>275</v>
      </c>
      <c r="C234" s="54"/>
      <c r="D234" s="49">
        <v>-254.5</v>
      </c>
      <c r="E234" s="44"/>
      <c r="F234" s="44"/>
      <c r="G234" s="44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</row>
    <row r="235" spans="1:22" ht="14.25" x14ac:dyDescent="0.2">
      <c r="A235" s="41"/>
      <c r="B235" s="44" t="s">
        <v>277</v>
      </c>
      <c r="C235" s="54"/>
      <c r="D235" s="49">
        <v>-19</v>
      </c>
      <c r="E235" s="44"/>
      <c r="F235" s="44"/>
      <c r="G235" s="44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</row>
    <row r="236" spans="1:22" ht="14.25" x14ac:dyDescent="0.2">
      <c r="A236" s="41"/>
      <c r="B236" s="44"/>
      <c r="C236" s="54"/>
      <c r="D236" s="49"/>
      <c r="E236" s="44"/>
      <c r="F236" s="44"/>
      <c r="G236" s="44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</row>
    <row r="237" spans="1:22" ht="14.25" x14ac:dyDescent="0.2">
      <c r="A237" s="41">
        <v>120</v>
      </c>
      <c r="B237" s="44" t="s">
        <v>227</v>
      </c>
      <c r="C237" s="54">
        <v>8000</v>
      </c>
      <c r="D237" s="49"/>
      <c r="E237" s="44"/>
      <c r="F237" s="44" t="s">
        <v>228</v>
      </c>
      <c r="G237" s="44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</row>
    <row r="238" spans="1:22" ht="14.25" x14ac:dyDescent="0.2">
      <c r="A238" s="41"/>
      <c r="B238" s="44" t="s">
        <v>279</v>
      </c>
      <c r="C238" s="54"/>
      <c r="D238" s="49">
        <v>-8319.16</v>
      </c>
      <c r="E238" s="44"/>
      <c r="F238" s="44"/>
      <c r="G238" s="44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</row>
    <row r="239" spans="1:22" ht="14.25" x14ac:dyDescent="0.2">
      <c r="A239" s="41">
        <v>121</v>
      </c>
      <c r="B239" s="44" t="s">
        <v>229</v>
      </c>
      <c r="C239" s="54">
        <v>200</v>
      </c>
      <c r="D239" s="49"/>
      <c r="E239" s="44"/>
      <c r="F239" s="44" t="s">
        <v>231</v>
      </c>
      <c r="G239" s="44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</row>
    <row r="240" spans="1:22" ht="14.25" x14ac:dyDescent="0.2">
      <c r="A240" s="41"/>
      <c r="B240" s="44" t="s">
        <v>281</v>
      </c>
      <c r="C240" s="54"/>
      <c r="D240" s="49">
        <v>-150</v>
      </c>
      <c r="E240" s="44"/>
      <c r="F240" s="44"/>
      <c r="G240" s="44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</row>
    <row r="241" spans="1:22" ht="14.25" x14ac:dyDescent="0.2">
      <c r="A241" s="41">
        <v>122</v>
      </c>
      <c r="B241" s="44" t="s">
        <v>232</v>
      </c>
      <c r="C241" s="54">
        <v>3600</v>
      </c>
      <c r="D241" s="49"/>
      <c r="E241" s="44"/>
      <c r="F241" s="44" t="s">
        <v>234</v>
      </c>
      <c r="G241" s="44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</row>
    <row r="242" spans="1:22" ht="14.25" x14ac:dyDescent="0.2">
      <c r="A242" s="41"/>
      <c r="B242" s="44" t="s">
        <v>282</v>
      </c>
      <c r="C242" s="54"/>
      <c r="D242" s="49">
        <v>-367.9</v>
      </c>
      <c r="E242" s="44"/>
      <c r="F242" s="44"/>
      <c r="G242" s="44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</row>
    <row r="243" spans="1:22" ht="14.25" x14ac:dyDescent="0.2">
      <c r="A243" s="41"/>
      <c r="B243" s="44" t="s">
        <v>283</v>
      </c>
      <c r="C243" s="54"/>
      <c r="D243" s="49">
        <v>-361.55</v>
      </c>
      <c r="E243" s="44"/>
      <c r="F243" s="44"/>
      <c r="G243" s="44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</row>
    <row r="244" spans="1:22" ht="14.25" x14ac:dyDescent="0.2">
      <c r="A244" s="41"/>
      <c r="B244" s="44" t="s">
        <v>285</v>
      </c>
      <c r="C244" s="54"/>
      <c r="D244" s="49">
        <v>-327.25</v>
      </c>
      <c r="E244" s="44"/>
      <c r="F244" s="44"/>
      <c r="G244" s="44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</row>
    <row r="245" spans="1:22" ht="14.25" x14ac:dyDescent="0.2">
      <c r="A245" s="41"/>
      <c r="B245" s="44" t="s">
        <v>287</v>
      </c>
      <c r="C245" s="54"/>
      <c r="D245" s="49">
        <v>-621.59</v>
      </c>
      <c r="E245" s="44"/>
      <c r="F245" s="44"/>
      <c r="G245" s="44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4.25" x14ac:dyDescent="0.2">
      <c r="A246" s="41"/>
      <c r="B246" s="44" t="s">
        <v>288</v>
      </c>
      <c r="C246" s="54"/>
      <c r="D246" s="49">
        <v>-5</v>
      </c>
      <c r="E246" s="44"/>
      <c r="F246" s="44"/>
      <c r="G246" s="44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4.25" x14ac:dyDescent="0.2">
      <c r="A247" s="41"/>
      <c r="B247" s="44" t="s">
        <v>290</v>
      </c>
      <c r="C247" s="54"/>
      <c r="D247" s="49">
        <v>-332.65</v>
      </c>
      <c r="E247" s="44"/>
      <c r="F247" s="44"/>
      <c r="G247" s="44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4.25" x14ac:dyDescent="0.2">
      <c r="A248" s="41">
        <v>123</v>
      </c>
      <c r="B248" s="44" t="s">
        <v>236</v>
      </c>
      <c r="C248" s="54">
        <v>0</v>
      </c>
      <c r="D248" s="49"/>
      <c r="E248" s="44"/>
      <c r="F248" s="44"/>
      <c r="G248" s="44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4.25" x14ac:dyDescent="0.2">
      <c r="A249" s="41">
        <v>124</v>
      </c>
      <c r="B249" s="44" t="s">
        <v>237</v>
      </c>
      <c r="C249" s="54">
        <v>0</v>
      </c>
      <c r="D249" s="49"/>
      <c r="E249" s="44"/>
      <c r="F249" s="44" t="s">
        <v>81</v>
      </c>
      <c r="G249" s="44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4.25" x14ac:dyDescent="0.2">
      <c r="A250" s="41">
        <v>125</v>
      </c>
      <c r="B250" s="44" t="s">
        <v>241</v>
      </c>
      <c r="C250" s="54">
        <v>5000</v>
      </c>
      <c r="D250" s="49"/>
      <c r="E250" s="44"/>
      <c r="F250" s="44" t="s">
        <v>243</v>
      </c>
      <c r="G250" s="44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4.25" x14ac:dyDescent="0.2">
      <c r="A251" s="41"/>
      <c r="B251" s="44" t="s">
        <v>292</v>
      </c>
      <c r="C251" s="54"/>
      <c r="D251" s="49">
        <v>-41.99</v>
      </c>
      <c r="E251" s="44"/>
      <c r="F251" s="44"/>
      <c r="G251" s="44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4.25" x14ac:dyDescent="0.2">
      <c r="A252" s="41"/>
      <c r="B252" s="44" t="s">
        <v>293</v>
      </c>
      <c r="C252" s="54"/>
      <c r="D252" s="67">
        <v>-350</v>
      </c>
      <c r="E252" s="44"/>
      <c r="F252" s="44"/>
      <c r="G252" s="44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4.25" x14ac:dyDescent="0.2">
      <c r="A253" s="41">
        <v>126</v>
      </c>
      <c r="B253" s="44" t="s">
        <v>245</v>
      </c>
      <c r="C253" s="54">
        <v>1750</v>
      </c>
      <c r="D253" s="49"/>
      <c r="E253" s="44"/>
      <c r="F253" s="44" t="s">
        <v>246</v>
      </c>
      <c r="G253" s="44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4.25" x14ac:dyDescent="0.2">
      <c r="A254" s="41"/>
      <c r="B254" s="44" t="s">
        <v>295</v>
      </c>
      <c r="C254" s="54"/>
      <c r="D254" s="49">
        <v>-60.81</v>
      </c>
      <c r="E254" s="44"/>
      <c r="F254" s="44"/>
      <c r="G254" s="44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4.25" x14ac:dyDescent="0.2">
      <c r="A255" s="41"/>
      <c r="B255" s="44" t="s">
        <v>297</v>
      </c>
      <c r="C255" s="54"/>
      <c r="D255" s="49">
        <v>-38.58</v>
      </c>
      <c r="E255" s="44"/>
      <c r="F255" s="44"/>
      <c r="G255" s="44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  <row r="256" spans="1:22" ht="14.25" x14ac:dyDescent="0.2">
      <c r="A256" s="41"/>
      <c r="B256" s="44" t="s">
        <v>298</v>
      </c>
      <c r="C256" s="54"/>
      <c r="D256" s="49">
        <v>-6.32</v>
      </c>
      <c r="E256" s="44"/>
      <c r="F256" s="44"/>
      <c r="G256" s="44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</row>
    <row r="257" spans="1:22" ht="14.25" x14ac:dyDescent="0.2">
      <c r="A257" s="41"/>
      <c r="B257" s="44" t="s">
        <v>299</v>
      </c>
      <c r="C257" s="54"/>
      <c r="D257" s="49">
        <v>-9.48</v>
      </c>
      <c r="E257" s="44"/>
      <c r="F257" s="44"/>
      <c r="G257" s="44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</row>
    <row r="258" spans="1:22" ht="14.25" x14ac:dyDescent="0.2">
      <c r="A258" s="41">
        <v>127</v>
      </c>
      <c r="B258" s="44" t="s">
        <v>247</v>
      </c>
      <c r="C258" s="54">
        <v>150</v>
      </c>
      <c r="D258" s="49"/>
      <c r="E258" s="44"/>
      <c r="F258" s="44" t="s">
        <v>250</v>
      </c>
      <c r="G258" s="44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</row>
    <row r="259" spans="1:22" ht="14.25" x14ac:dyDescent="0.2">
      <c r="A259" s="41"/>
      <c r="B259" s="44" t="s">
        <v>300</v>
      </c>
      <c r="C259" s="54"/>
      <c r="D259" s="49">
        <v>-1.42</v>
      </c>
      <c r="E259" s="44"/>
      <c r="F259" s="44"/>
      <c r="G259" s="44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</row>
    <row r="260" spans="1:22" ht="14.25" x14ac:dyDescent="0.2">
      <c r="A260" s="41"/>
      <c r="B260" s="44" t="s">
        <v>301</v>
      </c>
      <c r="C260" s="54"/>
      <c r="D260" s="49">
        <v>-21.15</v>
      </c>
      <c r="E260" s="44"/>
      <c r="F260" s="44"/>
      <c r="G260" s="44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</row>
    <row r="261" spans="1:22" ht="14.25" x14ac:dyDescent="0.2">
      <c r="A261" s="41"/>
      <c r="B261" s="44" t="s">
        <v>302</v>
      </c>
      <c r="C261" s="54"/>
      <c r="D261" s="49">
        <v>-15.99</v>
      </c>
      <c r="E261" s="44"/>
      <c r="F261" s="44"/>
      <c r="G261" s="44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</row>
    <row r="262" spans="1:22" ht="14.25" x14ac:dyDescent="0.2">
      <c r="A262" s="41"/>
      <c r="B262" s="44" t="s">
        <v>303</v>
      </c>
      <c r="C262" s="54"/>
      <c r="D262" s="49">
        <v>-15.99</v>
      </c>
      <c r="E262" s="44"/>
      <c r="F262" s="44"/>
      <c r="G262" s="44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</row>
    <row r="263" spans="1:22" ht="14.25" x14ac:dyDescent="0.2">
      <c r="A263" s="41"/>
      <c r="B263" s="44" t="s">
        <v>304</v>
      </c>
      <c r="C263" s="54"/>
      <c r="D263" s="49">
        <v>-37.799999999999997</v>
      </c>
      <c r="E263" s="44"/>
      <c r="F263" s="44"/>
      <c r="G263" s="44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</row>
    <row r="264" spans="1:22" ht="14.25" x14ac:dyDescent="0.2">
      <c r="A264" s="41">
        <v>128</v>
      </c>
      <c r="B264" s="44" t="s">
        <v>251</v>
      </c>
      <c r="C264" s="54">
        <v>300</v>
      </c>
      <c r="D264" s="49"/>
      <c r="E264" s="44"/>
      <c r="F264" s="44" t="s">
        <v>253</v>
      </c>
      <c r="G264" s="44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</row>
    <row r="265" spans="1:22" ht="14.25" x14ac:dyDescent="0.2">
      <c r="A265" s="41">
        <v>129</v>
      </c>
      <c r="B265" s="44" t="s">
        <v>255</v>
      </c>
      <c r="C265" s="54">
        <f>2.5%*C62</f>
        <v>6878</v>
      </c>
      <c r="D265" s="49"/>
      <c r="E265" s="44"/>
      <c r="F265" s="44" t="s">
        <v>260</v>
      </c>
      <c r="G265" s="44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</row>
    <row r="266" spans="1:22" ht="14.25" x14ac:dyDescent="0.2">
      <c r="A266" s="41"/>
      <c r="B266" s="44" t="s">
        <v>306</v>
      </c>
      <c r="C266" s="54"/>
      <c r="D266" s="49">
        <v>-633.45000000000005</v>
      </c>
      <c r="E266" s="44"/>
      <c r="F266" s="44"/>
      <c r="G266" s="44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</row>
    <row r="267" spans="1:22" ht="14.25" x14ac:dyDescent="0.2">
      <c r="A267" s="41"/>
      <c r="B267" s="44" t="s">
        <v>307</v>
      </c>
      <c r="C267" s="54"/>
      <c r="D267" s="49">
        <v>-620.66</v>
      </c>
      <c r="E267" s="44"/>
      <c r="F267" s="44"/>
      <c r="G267" s="44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</row>
    <row r="268" spans="1:22" ht="14.25" x14ac:dyDescent="0.2">
      <c r="A268" s="41"/>
      <c r="B268" s="44" t="s">
        <v>309</v>
      </c>
      <c r="C268" s="53"/>
      <c r="D268" s="49">
        <v>-502.2</v>
      </c>
      <c r="E268" s="44"/>
      <c r="F268" s="44"/>
      <c r="G268" s="44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</row>
    <row r="269" spans="1:22" ht="14.25" x14ac:dyDescent="0.2">
      <c r="A269" s="41"/>
      <c r="B269" s="44" t="s">
        <v>310</v>
      </c>
      <c r="C269" s="53"/>
      <c r="D269" s="49">
        <v>-355.65</v>
      </c>
      <c r="E269" s="44"/>
      <c r="F269" s="44"/>
      <c r="G269" s="44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</row>
    <row r="270" spans="1:22" ht="14.25" x14ac:dyDescent="0.2">
      <c r="A270" s="41">
        <v>130</v>
      </c>
      <c r="B270" s="44" t="s">
        <v>261</v>
      </c>
      <c r="C270" s="53"/>
      <c r="D270" s="49"/>
      <c r="E270" s="44"/>
      <c r="F270" s="44" t="s">
        <v>81</v>
      </c>
      <c r="G270" s="44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</row>
    <row r="271" spans="1:22" ht="14.25" x14ac:dyDescent="0.2">
      <c r="A271" s="68"/>
      <c r="B271" s="63" t="s">
        <v>312</v>
      </c>
      <c r="C271" s="54"/>
      <c r="D271" s="49">
        <v>-80.75</v>
      </c>
      <c r="E271" s="63"/>
      <c r="F271" s="63"/>
      <c r="G271" s="44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</row>
    <row r="272" spans="1:22" ht="14.25" x14ac:dyDescent="0.2">
      <c r="A272" s="68"/>
      <c r="B272" s="63" t="s">
        <v>314</v>
      </c>
      <c r="C272" s="54"/>
      <c r="D272" s="49">
        <v>-22.5</v>
      </c>
      <c r="E272" s="63"/>
      <c r="F272" s="63"/>
      <c r="G272" s="44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</row>
    <row r="273" spans="1:22" ht="14.25" x14ac:dyDescent="0.2">
      <c r="A273" s="68"/>
      <c r="B273" s="63" t="s">
        <v>314</v>
      </c>
      <c r="C273" s="54"/>
      <c r="D273" s="49">
        <v>-4.5</v>
      </c>
      <c r="E273" s="63"/>
      <c r="F273" s="63"/>
      <c r="G273" s="44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</row>
    <row r="274" spans="1:22" ht="14.25" x14ac:dyDescent="0.2">
      <c r="A274" s="68"/>
      <c r="B274" s="63" t="s">
        <v>315</v>
      </c>
      <c r="C274" s="54"/>
      <c r="D274" s="49">
        <v>-20</v>
      </c>
      <c r="E274" s="63"/>
      <c r="F274" s="63"/>
      <c r="G274" s="44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</row>
    <row r="275" spans="1:22" ht="15" x14ac:dyDescent="0.25">
      <c r="A275" s="69"/>
      <c r="B275" s="63" t="s">
        <v>316</v>
      </c>
      <c r="C275" s="54"/>
      <c r="D275" s="54">
        <v>-10</v>
      </c>
      <c r="E275" s="58"/>
      <c r="F275" s="63"/>
      <c r="G275" s="44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</row>
    <row r="276" spans="1:22" ht="15" x14ac:dyDescent="0.25">
      <c r="A276" s="69"/>
      <c r="B276" s="70" t="s">
        <v>317</v>
      </c>
      <c r="C276" s="54"/>
      <c r="D276" s="54">
        <v>-2.9</v>
      </c>
      <c r="E276" s="58"/>
      <c r="F276" s="63"/>
      <c r="G276" s="44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</row>
    <row r="277" spans="1:22" ht="15" x14ac:dyDescent="0.25">
      <c r="A277" s="69"/>
      <c r="B277" s="63" t="s">
        <v>318</v>
      </c>
      <c r="C277" s="54"/>
      <c r="D277" s="54">
        <v>-4.95</v>
      </c>
      <c r="E277" s="58"/>
      <c r="F277" s="63"/>
      <c r="G277" s="44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</row>
    <row r="278" spans="1:22" ht="15" x14ac:dyDescent="0.25">
      <c r="A278" s="69">
        <v>131</v>
      </c>
      <c r="B278" s="71" t="s">
        <v>268</v>
      </c>
      <c r="C278" s="57">
        <f>SUM(C183:C270)</f>
        <v>54433</v>
      </c>
      <c r="D278" s="57">
        <f>SUM(D183:D275)</f>
        <v>-23483.270000000008</v>
      </c>
      <c r="E278" s="58">
        <f>-D278/C278</f>
        <v>0.43141605276211137</v>
      </c>
      <c r="F278" s="63"/>
      <c r="G278" s="44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</row>
    <row r="279" spans="1:22" ht="14.25" x14ac:dyDescent="0.2">
      <c r="A279" s="68">
        <v>132</v>
      </c>
      <c r="B279" s="63"/>
      <c r="C279" s="53"/>
      <c r="D279" s="49"/>
      <c r="E279" s="63"/>
      <c r="F279" s="63"/>
      <c r="G279" s="44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</row>
    <row r="280" spans="1:22" ht="14.25" x14ac:dyDescent="0.2">
      <c r="A280" s="41">
        <v>133</v>
      </c>
      <c r="B280" s="44" t="s">
        <v>276</v>
      </c>
      <c r="C280" s="54">
        <v>131852</v>
      </c>
      <c r="D280" s="49"/>
      <c r="E280" s="62"/>
      <c r="F280" s="62" t="s">
        <v>278</v>
      </c>
      <c r="G280" s="44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</row>
    <row r="281" spans="1:22" ht="14.25" x14ac:dyDescent="0.2">
      <c r="A281" s="41"/>
      <c r="B281" s="44" t="s">
        <v>319</v>
      </c>
      <c r="C281" s="54"/>
      <c r="D281" s="49">
        <v>-4446.82</v>
      </c>
      <c r="E281" s="44"/>
      <c r="F281" s="44"/>
      <c r="G281" s="44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</row>
    <row r="282" spans="1:22" ht="14.25" x14ac:dyDescent="0.2">
      <c r="A282" s="41"/>
      <c r="B282" s="44" t="s">
        <v>320</v>
      </c>
      <c r="C282" s="54"/>
      <c r="D282" s="49">
        <v>-7163.54</v>
      </c>
      <c r="E282" s="44"/>
      <c r="F282" s="44"/>
      <c r="G282" s="44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</row>
    <row r="283" spans="1:22" ht="14.25" x14ac:dyDescent="0.2">
      <c r="A283" s="41"/>
      <c r="B283" s="44" t="s">
        <v>321</v>
      </c>
      <c r="C283" s="54"/>
      <c r="D283" s="49">
        <v>-5931.65</v>
      </c>
      <c r="E283" s="44"/>
      <c r="F283" s="44"/>
      <c r="G283" s="44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</row>
    <row r="284" spans="1:22" ht="14.25" x14ac:dyDescent="0.2">
      <c r="A284" s="41"/>
      <c r="B284" s="44" t="s">
        <v>322</v>
      </c>
      <c r="C284" s="54"/>
      <c r="D284" s="49">
        <v>-5931.67</v>
      </c>
      <c r="E284" s="44"/>
      <c r="F284" s="44"/>
      <c r="G284" s="44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</row>
    <row r="285" spans="1:22" ht="14.25" x14ac:dyDescent="0.2">
      <c r="A285" s="41"/>
      <c r="B285" s="44" t="s">
        <v>323</v>
      </c>
      <c r="C285" s="54"/>
      <c r="D285" s="49">
        <v>-5931.64</v>
      </c>
      <c r="E285" s="44"/>
      <c r="F285" s="44"/>
      <c r="G285" s="44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</row>
    <row r="286" spans="1:22" ht="14.25" x14ac:dyDescent="0.2">
      <c r="A286" s="41"/>
      <c r="B286" s="44" t="s">
        <v>324</v>
      </c>
      <c r="C286" s="54"/>
      <c r="D286" s="49">
        <v>-5497.89</v>
      </c>
      <c r="E286" s="44"/>
      <c r="F286" s="44"/>
      <c r="G286" s="44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</row>
    <row r="287" spans="1:22" ht="14.25" x14ac:dyDescent="0.2">
      <c r="A287" s="41"/>
      <c r="B287" s="44" t="s">
        <v>325</v>
      </c>
      <c r="C287" s="54"/>
      <c r="D287" s="49">
        <v>-2665.25</v>
      </c>
      <c r="E287" s="44"/>
      <c r="F287" s="44"/>
      <c r="G287" s="44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</row>
    <row r="288" spans="1:22" ht="14.25" x14ac:dyDescent="0.2">
      <c r="A288" s="41"/>
      <c r="B288" s="44" t="s">
        <v>326</v>
      </c>
      <c r="C288" s="54"/>
      <c r="D288" s="49">
        <v>-5497.85</v>
      </c>
      <c r="E288" s="44"/>
      <c r="F288" s="44"/>
      <c r="G288" s="44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</row>
    <row r="289" spans="1:22" ht="14.25" x14ac:dyDescent="0.2">
      <c r="A289" s="41"/>
      <c r="B289" s="44" t="s">
        <v>327</v>
      </c>
      <c r="C289" s="54"/>
      <c r="D289" s="49">
        <v>-4065.77</v>
      </c>
      <c r="E289" s="44"/>
      <c r="F289" s="44"/>
      <c r="G289" s="44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</row>
    <row r="290" spans="1:22" ht="14.25" x14ac:dyDescent="0.2">
      <c r="A290" s="41"/>
      <c r="B290" s="44" t="s">
        <v>328</v>
      </c>
      <c r="C290" s="54"/>
      <c r="D290" s="49">
        <v>-4671.12</v>
      </c>
      <c r="E290" s="44"/>
      <c r="F290" s="44"/>
      <c r="G290" s="44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</row>
    <row r="291" spans="1:22" ht="14.25" x14ac:dyDescent="0.2">
      <c r="A291" s="41"/>
      <c r="B291" s="44" t="s">
        <v>329</v>
      </c>
      <c r="C291" s="54"/>
      <c r="D291" s="49">
        <v>-3363.77</v>
      </c>
      <c r="E291" s="44"/>
      <c r="F291" s="44"/>
      <c r="G291" s="44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</row>
    <row r="292" spans="1:22" ht="14.25" x14ac:dyDescent="0.2">
      <c r="A292" s="41"/>
      <c r="B292" s="44" t="s">
        <v>330</v>
      </c>
      <c r="C292" s="54"/>
      <c r="D292" s="49">
        <v>-3307.77</v>
      </c>
      <c r="E292" s="44"/>
      <c r="F292" s="44"/>
      <c r="G292" s="44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</row>
    <row r="293" spans="1:22" ht="14.25" x14ac:dyDescent="0.2">
      <c r="A293" s="41">
        <v>134</v>
      </c>
      <c r="B293" s="44" t="s">
        <v>280</v>
      </c>
      <c r="C293" s="54">
        <f>0.12*C280</f>
        <v>15822.24</v>
      </c>
      <c r="D293" s="49"/>
      <c r="E293" s="44"/>
      <c r="F293" s="44" t="s">
        <v>284</v>
      </c>
      <c r="G293" s="44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</row>
    <row r="294" spans="1:22" ht="14.25" x14ac:dyDescent="0.2">
      <c r="A294" s="41"/>
      <c r="B294" s="44" t="s">
        <v>331</v>
      </c>
      <c r="C294" s="54"/>
      <c r="D294" s="49">
        <v>-2330.9</v>
      </c>
      <c r="E294" s="44"/>
      <c r="F294" s="44"/>
      <c r="G294" s="44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</row>
    <row r="295" spans="1:22" ht="14.25" x14ac:dyDescent="0.2">
      <c r="A295" s="41"/>
      <c r="B295" s="44" t="s">
        <v>332</v>
      </c>
      <c r="C295" s="54"/>
      <c r="D295" s="49">
        <v>-2212.65</v>
      </c>
      <c r="E295" s="44"/>
      <c r="F295" s="44"/>
      <c r="G295" s="44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</row>
    <row r="296" spans="1:22" ht="14.25" x14ac:dyDescent="0.2">
      <c r="A296" s="41"/>
      <c r="B296" s="44" t="s">
        <v>333</v>
      </c>
      <c r="C296" s="54"/>
      <c r="D296" s="49">
        <v>-2145.29</v>
      </c>
      <c r="E296" s="44"/>
      <c r="F296" s="44"/>
      <c r="G296" s="44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</row>
    <row r="297" spans="1:22" ht="14.25" x14ac:dyDescent="0.2">
      <c r="A297" s="41"/>
      <c r="B297" s="44" t="s">
        <v>334</v>
      </c>
      <c r="C297" s="54"/>
      <c r="D297" s="49">
        <v>-2145.29</v>
      </c>
      <c r="E297" s="44"/>
      <c r="F297" s="44"/>
      <c r="G297" s="44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</row>
    <row r="298" spans="1:22" ht="14.25" x14ac:dyDescent="0.2">
      <c r="A298" s="41"/>
      <c r="B298" s="44" t="s">
        <v>335</v>
      </c>
      <c r="C298" s="54"/>
      <c r="D298" s="49">
        <v>-2100.39</v>
      </c>
      <c r="E298" s="44"/>
      <c r="F298" s="44"/>
      <c r="G298" s="44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</row>
    <row r="299" spans="1:22" ht="14.25" x14ac:dyDescent="0.2">
      <c r="A299" s="41"/>
      <c r="B299" s="44" t="s">
        <v>336</v>
      </c>
      <c r="C299" s="54"/>
      <c r="D299" s="49">
        <v>-1812.52</v>
      </c>
      <c r="E299" s="44"/>
      <c r="F299" s="44"/>
      <c r="G299" s="44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</row>
    <row r="300" spans="1:22" ht="14.25" x14ac:dyDescent="0.2">
      <c r="A300" s="41"/>
      <c r="B300" s="44" t="s">
        <v>337</v>
      </c>
      <c r="C300" s="54"/>
      <c r="D300" s="49"/>
      <c r="E300" s="44"/>
      <c r="F300" s="44"/>
      <c r="G300" s="44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</row>
    <row r="301" spans="1:22" ht="14.25" x14ac:dyDescent="0.2">
      <c r="A301" s="41"/>
      <c r="B301" s="44" t="s">
        <v>326</v>
      </c>
      <c r="C301" s="54"/>
      <c r="D301" s="49">
        <v>-1743.51</v>
      </c>
      <c r="E301" s="44"/>
      <c r="F301" s="44"/>
      <c r="G301" s="44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</row>
    <row r="302" spans="1:22" ht="14.25" x14ac:dyDescent="0.2">
      <c r="A302" s="41"/>
      <c r="B302" s="44" t="s">
        <v>338</v>
      </c>
      <c r="C302" s="54"/>
      <c r="D302" s="49">
        <v>198</v>
      </c>
      <c r="E302" s="44"/>
      <c r="F302" s="44"/>
      <c r="G302" s="44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</row>
    <row r="303" spans="1:22" ht="14.25" x14ac:dyDescent="0.2">
      <c r="A303" s="41"/>
      <c r="B303" s="44" t="s">
        <v>339</v>
      </c>
      <c r="C303" s="54"/>
      <c r="D303" s="49">
        <v>23.01</v>
      </c>
      <c r="E303" s="44"/>
      <c r="F303" s="44"/>
      <c r="G303" s="44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</row>
    <row r="304" spans="1:22" ht="14.25" x14ac:dyDescent="0.2">
      <c r="A304" s="41"/>
      <c r="B304" s="44" t="s">
        <v>340</v>
      </c>
      <c r="C304" s="54"/>
      <c r="D304" s="49">
        <v>-2386.61</v>
      </c>
      <c r="E304" s="44"/>
      <c r="F304" s="44"/>
      <c r="G304" s="44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</row>
    <row r="305" spans="1:22" ht="14.25" x14ac:dyDescent="0.2">
      <c r="A305" s="41"/>
      <c r="B305" s="44" t="s">
        <v>341</v>
      </c>
      <c r="C305" s="54"/>
      <c r="D305" s="49">
        <v>-1539.11</v>
      </c>
      <c r="E305" s="44"/>
      <c r="F305" s="44"/>
      <c r="G305" s="44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</row>
    <row r="306" spans="1:22" ht="14.25" x14ac:dyDescent="0.2">
      <c r="A306" s="41"/>
      <c r="B306" s="44" t="s">
        <v>342</v>
      </c>
      <c r="C306" s="54"/>
      <c r="D306" s="49">
        <v>-982.91</v>
      </c>
      <c r="E306" s="44"/>
      <c r="F306" s="44"/>
      <c r="G306" s="44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</row>
    <row r="307" spans="1:22" ht="14.25" x14ac:dyDescent="0.2">
      <c r="A307" s="41"/>
      <c r="B307" s="44" t="s">
        <v>343</v>
      </c>
      <c r="C307" s="54"/>
      <c r="D307" s="66">
        <v>-1026.6600000000001</v>
      </c>
      <c r="E307" s="44"/>
      <c r="F307" s="44"/>
      <c r="G307" s="44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</row>
    <row r="308" spans="1:22" ht="14.25" x14ac:dyDescent="0.2">
      <c r="A308" s="41">
        <v>135</v>
      </c>
      <c r="B308" s="44" t="s">
        <v>286</v>
      </c>
      <c r="C308" s="54">
        <f>113.75*12</f>
        <v>1365</v>
      </c>
      <c r="D308" s="49"/>
      <c r="E308" s="44"/>
      <c r="F308" s="44" t="s">
        <v>289</v>
      </c>
      <c r="G308" s="44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</row>
    <row r="309" spans="1:22" ht="15" x14ac:dyDescent="0.25">
      <c r="A309" s="56"/>
      <c r="B309" s="44" t="s">
        <v>344</v>
      </c>
      <c r="C309" s="57"/>
      <c r="D309" s="49">
        <v>-113.75</v>
      </c>
      <c r="E309" s="72"/>
      <c r="F309" s="72"/>
      <c r="G309" s="44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</row>
    <row r="310" spans="1:22" ht="15" x14ac:dyDescent="0.25">
      <c r="A310" s="56"/>
      <c r="B310" s="44" t="s">
        <v>345</v>
      </c>
      <c r="C310" s="57"/>
      <c r="D310" s="49">
        <v>-113.75</v>
      </c>
      <c r="E310" s="72"/>
      <c r="F310" s="72"/>
      <c r="G310" s="44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</row>
    <row r="311" spans="1:22" ht="15" x14ac:dyDescent="0.25">
      <c r="A311" s="56"/>
      <c r="B311" s="44" t="s">
        <v>346</v>
      </c>
      <c r="C311" s="54"/>
      <c r="D311" s="54">
        <v>-118.25</v>
      </c>
      <c r="E311" s="72"/>
      <c r="F311" s="72"/>
      <c r="G311" s="44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</row>
    <row r="312" spans="1:22" ht="15" x14ac:dyDescent="0.25">
      <c r="A312" s="56"/>
      <c r="B312" s="44" t="s">
        <v>347</v>
      </c>
      <c r="C312" s="54"/>
      <c r="D312" s="54">
        <v>-113.75</v>
      </c>
      <c r="E312" s="58"/>
      <c r="F312" s="72"/>
      <c r="G312" s="44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</row>
    <row r="313" spans="1:22" ht="15" x14ac:dyDescent="0.25">
      <c r="A313" s="56"/>
      <c r="B313" s="44" t="s">
        <v>348</v>
      </c>
      <c r="C313" s="54"/>
      <c r="D313" s="54">
        <v>-91</v>
      </c>
      <c r="E313" s="58"/>
      <c r="F313" s="72"/>
      <c r="G313" s="44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</row>
    <row r="314" spans="1:22" ht="15" x14ac:dyDescent="0.25">
      <c r="A314" s="56"/>
      <c r="B314" s="44" t="s">
        <v>349</v>
      </c>
      <c r="C314" s="57"/>
      <c r="D314" s="66">
        <v>-68.25</v>
      </c>
      <c r="E314" s="58"/>
      <c r="F314" s="72"/>
      <c r="G314" s="44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</row>
    <row r="315" spans="1:22" ht="15" x14ac:dyDescent="0.25">
      <c r="A315" s="56">
        <v>136</v>
      </c>
      <c r="B315" s="52" t="s">
        <v>291</v>
      </c>
      <c r="C315" s="57">
        <f t="shared" ref="C315:D315" si="9">C119+C152+C181+C278+SUM(C280:C308)</f>
        <v>231572.24</v>
      </c>
      <c r="D315" s="57">
        <f t="shared" si="9"/>
        <v>-109616.55000000002</v>
      </c>
      <c r="E315" s="58">
        <f>-D315/C315</f>
        <v>0.47335790334800071</v>
      </c>
      <c r="F315" s="72" t="s">
        <v>294</v>
      </c>
      <c r="G315" s="44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</row>
    <row r="316" spans="1:22" ht="14.25" x14ac:dyDescent="0.2">
      <c r="A316" s="41">
        <v>137</v>
      </c>
      <c r="B316" s="44"/>
      <c r="C316" s="53"/>
      <c r="D316" s="49"/>
      <c r="E316" s="44"/>
      <c r="F316" s="44"/>
      <c r="G316" s="44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</row>
    <row r="317" spans="1:22" ht="15" x14ac:dyDescent="0.25">
      <c r="A317" s="56">
        <v>138</v>
      </c>
      <c r="B317" s="52" t="s">
        <v>296</v>
      </c>
      <c r="C317" s="57">
        <f t="shared" ref="C317:D317" si="10">C107-C315</f>
        <v>547.76000000000931</v>
      </c>
      <c r="D317" s="57">
        <f t="shared" si="10"/>
        <v>202024.2</v>
      </c>
      <c r="E317" s="52"/>
      <c r="F317" s="52"/>
      <c r="G317" s="44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</row>
    <row r="318" spans="1:22" ht="14.25" x14ac:dyDescent="0.2">
      <c r="A318" s="41">
        <v>139</v>
      </c>
      <c r="B318" s="44"/>
      <c r="C318" s="53"/>
      <c r="D318" s="49"/>
      <c r="E318" s="44"/>
      <c r="F318" s="44"/>
      <c r="G318" s="44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</row>
    <row r="319" spans="1:22" ht="14.25" x14ac:dyDescent="0.2">
      <c r="A319" s="41">
        <v>140</v>
      </c>
      <c r="B319" s="44" t="s">
        <v>305</v>
      </c>
      <c r="C319" s="53"/>
      <c r="D319" s="49"/>
      <c r="E319" s="44"/>
      <c r="F319" s="44"/>
      <c r="G319" s="44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</row>
    <row r="320" spans="1:22" ht="14.25" x14ac:dyDescent="0.2">
      <c r="A320" s="41">
        <v>141</v>
      </c>
      <c r="B320" s="44" t="s">
        <v>308</v>
      </c>
      <c r="C320" s="53">
        <f>C280+C293+C308+C187</f>
        <v>170894.24</v>
      </c>
      <c r="D320" s="49"/>
      <c r="E320" s="44"/>
      <c r="F320" s="44"/>
      <c r="G320" s="44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</row>
    <row r="321" spans="1:22" ht="15" x14ac:dyDescent="0.25">
      <c r="A321" s="56">
        <v>142</v>
      </c>
      <c r="B321" s="52" t="s">
        <v>311</v>
      </c>
      <c r="C321" s="57">
        <f>C317+C319</f>
        <v>547.76000000000931</v>
      </c>
      <c r="D321" s="49"/>
      <c r="E321" s="52"/>
      <c r="F321" s="52"/>
      <c r="G321" s="44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</row>
    <row r="322" spans="1:22" ht="14.25" x14ac:dyDescent="0.2">
      <c r="A322" s="44"/>
      <c r="B322" s="44" t="s">
        <v>313</v>
      </c>
      <c r="C322" s="53">
        <f t="shared" ref="C322:D322" si="11">C315+C105</f>
        <v>274572.24</v>
      </c>
      <c r="D322" s="53">
        <f t="shared" si="11"/>
        <v>-120767.24000000002</v>
      </c>
      <c r="E322" s="44"/>
      <c r="F322" s="44"/>
      <c r="G322" s="44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</row>
    <row r="323" spans="1:22" ht="14.25" x14ac:dyDescent="0.2">
      <c r="A323" s="44"/>
      <c r="B323" s="44"/>
      <c r="C323" s="53"/>
      <c r="D323" s="49"/>
      <c r="E323" s="44"/>
      <c r="F323" s="44"/>
      <c r="G323" s="44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</row>
    <row r="324" spans="1:22" ht="14.25" x14ac:dyDescent="0.2">
      <c r="A324" s="44"/>
      <c r="B324" s="73"/>
      <c r="C324" s="43"/>
      <c r="D324" s="43"/>
      <c r="E324" s="43"/>
      <c r="F324" s="43"/>
      <c r="G324" s="44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</row>
    <row r="325" spans="1:22" ht="14.25" x14ac:dyDescent="0.2">
      <c r="A325" s="44"/>
      <c r="B325" s="73"/>
      <c r="C325" s="43"/>
      <c r="D325" s="43"/>
      <c r="E325" s="43"/>
      <c r="F325" s="43"/>
      <c r="G325" s="44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</row>
    <row r="326" spans="1:22" ht="14.25" x14ac:dyDescent="0.2">
      <c r="A326" s="45"/>
      <c r="B326" s="45"/>
      <c r="C326" s="74"/>
      <c r="D326" s="7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</row>
    <row r="327" spans="1:22" ht="14.25" x14ac:dyDescent="0.2">
      <c r="A327" s="45"/>
      <c r="B327" s="45"/>
      <c r="C327" s="74"/>
      <c r="D327" s="7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</row>
    <row r="328" spans="1:22" ht="14.25" x14ac:dyDescent="0.2">
      <c r="A328" s="45"/>
      <c r="B328" s="45"/>
      <c r="C328" s="74"/>
      <c r="D328" s="7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</row>
    <row r="329" spans="1:22" ht="14.25" x14ac:dyDescent="0.2">
      <c r="A329" s="45"/>
      <c r="B329" s="45"/>
      <c r="C329" s="74"/>
      <c r="D329" s="7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</row>
    <row r="330" spans="1:22" ht="14.25" x14ac:dyDescent="0.2">
      <c r="A330" s="45"/>
      <c r="B330" s="45"/>
      <c r="C330" s="74"/>
      <c r="D330" s="7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</row>
    <row r="331" spans="1:22" ht="14.25" x14ac:dyDescent="0.2">
      <c r="A331" s="45"/>
      <c r="B331" s="45"/>
      <c r="C331" s="74"/>
      <c r="D331" s="7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</row>
    <row r="332" spans="1:22" ht="14.25" x14ac:dyDescent="0.2">
      <c r="A332" s="45"/>
      <c r="B332" s="45"/>
      <c r="C332" s="74"/>
      <c r="D332" s="7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</row>
    <row r="333" spans="1:22" ht="14.25" x14ac:dyDescent="0.2">
      <c r="A333" s="45"/>
      <c r="B333" s="45"/>
      <c r="C333" s="74"/>
      <c r="D333" s="7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</row>
    <row r="334" spans="1:22" ht="14.25" x14ac:dyDescent="0.2">
      <c r="A334" s="45"/>
      <c r="B334" s="45"/>
      <c r="C334" s="74"/>
      <c r="D334" s="7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</row>
    <row r="335" spans="1:22" ht="14.25" x14ac:dyDescent="0.2">
      <c r="A335" s="45"/>
      <c r="B335" s="45"/>
      <c r="C335" s="74"/>
      <c r="D335" s="7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</row>
    <row r="336" spans="1:22" ht="14.25" x14ac:dyDescent="0.2">
      <c r="A336" s="45"/>
      <c r="B336" s="45"/>
      <c r="C336" s="74"/>
      <c r="D336" s="7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</row>
    <row r="337" spans="1:22" ht="14.25" x14ac:dyDescent="0.2">
      <c r="A337" s="45"/>
      <c r="B337" s="45"/>
      <c r="C337" s="74"/>
      <c r="D337" s="7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</row>
    <row r="338" spans="1:22" ht="14.25" x14ac:dyDescent="0.2">
      <c r="A338" s="45"/>
      <c r="B338" s="45"/>
      <c r="C338" s="74"/>
      <c r="D338" s="7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</row>
    <row r="339" spans="1:22" ht="14.25" x14ac:dyDescent="0.2">
      <c r="A339" s="45"/>
      <c r="B339" s="45"/>
      <c r="C339" s="74"/>
      <c r="D339" s="7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</row>
    <row r="340" spans="1:22" ht="14.25" x14ac:dyDescent="0.2">
      <c r="A340" s="45"/>
      <c r="B340" s="45"/>
      <c r="C340" s="74"/>
      <c r="D340" s="7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</row>
    <row r="341" spans="1:22" ht="14.25" x14ac:dyDescent="0.2">
      <c r="A341" s="45"/>
      <c r="B341" s="45"/>
      <c r="C341" s="74"/>
      <c r="D341" s="7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</row>
    <row r="342" spans="1:22" ht="14.25" x14ac:dyDescent="0.2">
      <c r="A342" s="45"/>
      <c r="B342" s="45"/>
      <c r="C342" s="74"/>
      <c r="D342" s="7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</row>
    <row r="343" spans="1:22" ht="14.25" x14ac:dyDescent="0.2">
      <c r="A343" s="45"/>
      <c r="B343" s="45"/>
      <c r="C343" s="74"/>
      <c r="D343" s="7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</row>
    <row r="344" spans="1:22" ht="14.25" x14ac:dyDescent="0.2">
      <c r="A344" s="45"/>
      <c r="B344" s="45"/>
      <c r="C344" s="74"/>
      <c r="D344" s="7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</row>
    <row r="345" spans="1:22" ht="14.25" x14ac:dyDescent="0.2">
      <c r="A345" s="45"/>
      <c r="B345" s="45"/>
      <c r="C345" s="74"/>
      <c r="D345" s="7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</row>
    <row r="346" spans="1:22" ht="14.25" x14ac:dyDescent="0.2">
      <c r="A346" s="45"/>
      <c r="B346" s="45"/>
      <c r="C346" s="74"/>
      <c r="D346" s="7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</row>
    <row r="347" spans="1:22" ht="14.25" x14ac:dyDescent="0.2">
      <c r="A347" s="45"/>
      <c r="B347" s="45"/>
      <c r="C347" s="74"/>
      <c r="D347" s="7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</row>
    <row r="348" spans="1:22" ht="14.25" x14ac:dyDescent="0.2">
      <c r="A348" s="45"/>
      <c r="B348" s="45"/>
      <c r="C348" s="74"/>
      <c r="D348" s="7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</row>
    <row r="349" spans="1:22" ht="14.25" x14ac:dyDescent="0.2">
      <c r="A349" s="45"/>
      <c r="B349" s="45"/>
      <c r="C349" s="74"/>
      <c r="D349" s="7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</row>
    <row r="350" spans="1:22" ht="14.25" x14ac:dyDescent="0.2">
      <c r="A350" s="45"/>
      <c r="B350" s="45"/>
      <c r="C350" s="74"/>
      <c r="D350" s="7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</row>
    <row r="351" spans="1:22" ht="14.25" x14ac:dyDescent="0.2">
      <c r="A351" s="45"/>
      <c r="B351" s="45"/>
      <c r="C351" s="74"/>
      <c r="D351" s="7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</row>
    <row r="352" spans="1:22" ht="14.25" x14ac:dyDescent="0.2">
      <c r="A352" s="45"/>
      <c r="B352" s="45"/>
      <c r="C352" s="74"/>
      <c r="D352" s="7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</row>
    <row r="353" spans="1:22" ht="14.25" x14ac:dyDescent="0.2">
      <c r="A353" s="45"/>
      <c r="B353" s="45"/>
      <c r="C353" s="74"/>
      <c r="D353" s="7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</row>
    <row r="354" spans="1:22" ht="14.25" x14ac:dyDescent="0.2">
      <c r="A354" s="45"/>
      <c r="B354" s="45"/>
      <c r="C354" s="74"/>
      <c r="D354" s="7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</row>
    <row r="355" spans="1:22" ht="14.25" x14ac:dyDescent="0.2">
      <c r="A355" s="45"/>
      <c r="B355" s="45"/>
      <c r="C355" s="74"/>
      <c r="D355" s="7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</row>
    <row r="356" spans="1:22" ht="14.25" x14ac:dyDescent="0.2">
      <c r="A356" s="45"/>
      <c r="B356" s="45"/>
      <c r="C356" s="74"/>
      <c r="D356" s="7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</row>
    <row r="357" spans="1:22" ht="14.25" x14ac:dyDescent="0.2">
      <c r="A357" s="45"/>
      <c r="B357" s="45"/>
      <c r="C357" s="74"/>
      <c r="D357" s="7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</row>
    <row r="358" spans="1:22" ht="14.25" x14ac:dyDescent="0.2">
      <c r="A358" s="45"/>
      <c r="B358" s="45"/>
      <c r="C358" s="74"/>
      <c r="D358" s="7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</row>
    <row r="359" spans="1:22" ht="14.25" x14ac:dyDescent="0.2">
      <c r="A359" s="45"/>
      <c r="B359" s="45"/>
      <c r="C359" s="74"/>
      <c r="D359" s="7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</row>
    <row r="360" spans="1:22" ht="14.25" x14ac:dyDescent="0.2">
      <c r="A360" s="45"/>
      <c r="B360" s="45"/>
      <c r="C360" s="74"/>
      <c r="D360" s="7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</row>
    <row r="361" spans="1:22" ht="14.25" x14ac:dyDescent="0.2">
      <c r="A361" s="45"/>
      <c r="B361" s="45"/>
      <c r="C361" s="74"/>
      <c r="D361" s="7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</row>
    <row r="362" spans="1:22" ht="14.25" x14ac:dyDescent="0.2">
      <c r="A362" s="45"/>
      <c r="B362" s="45"/>
      <c r="C362" s="74"/>
      <c r="D362" s="7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</row>
    <row r="363" spans="1:22" ht="14.25" x14ac:dyDescent="0.2">
      <c r="A363" s="45"/>
      <c r="B363" s="45"/>
      <c r="C363" s="74"/>
      <c r="D363" s="7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</row>
    <row r="364" spans="1:22" ht="14.25" x14ac:dyDescent="0.2">
      <c r="A364" s="45"/>
      <c r="B364" s="45"/>
      <c r="C364" s="74"/>
      <c r="D364" s="7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</row>
    <row r="365" spans="1:22" ht="14.25" x14ac:dyDescent="0.2">
      <c r="A365" s="45"/>
      <c r="B365" s="45"/>
      <c r="C365" s="74"/>
      <c r="D365" s="7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</row>
    <row r="366" spans="1:22" ht="14.25" x14ac:dyDescent="0.2">
      <c r="A366" s="45"/>
      <c r="B366" s="45"/>
      <c r="C366" s="74"/>
      <c r="D366" s="7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</row>
    <row r="367" spans="1:22" ht="14.25" x14ac:dyDescent="0.2">
      <c r="A367" s="45"/>
      <c r="B367" s="45"/>
      <c r="C367" s="74"/>
      <c r="D367" s="7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</row>
    <row r="368" spans="1:22" ht="14.25" x14ac:dyDescent="0.2">
      <c r="A368" s="45"/>
      <c r="B368" s="45"/>
      <c r="C368" s="74"/>
      <c r="D368" s="7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</row>
    <row r="369" spans="1:22" ht="14.25" x14ac:dyDescent="0.2">
      <c r="A369" s="45"/>
      <c r="B369" s="45"/>
      <c r="C369" s="74"/>
      <c r="D369" s="7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</row>
    <row r="370" spans="1:22" ht="14.25" x14ac:dyDescent="0.2">
      <c r="A370" s="45"/>
      <c r="B370" s="45"/>
      <c r="C370" s="74"/>
      <c r="D370" s="7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</row>
    <row r="371" spans="1:22" ht="14.25" x14ac:dyDescent="0.2">
      <c r="A371" s="45"/>
      <c r="B371" s="45"/>
      <c r="C371" s="74"/>
      <c r="D371" s="7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</row>
    <row r="372" spans="1:22" ht="14.25" x14ac:dyDescent="0.2">
      <c r="A372" s="45"/>
      <c r="B372" s="45"/>
      <c r="C372" s="74"/>
      <c r="D372" s="7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</row>
    <row r="373" spans="1:22" ht="14.25" x14ac:dyDescent="0.2">
      <c r="A373" s="45"/>
      <c r="B373" s="45"/>
      <c r="C373" s="74"/>
      <c r="D373" s="7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</row>
    <row r="374" spans="1:22" ht="14.25" x14ac:dyDescent="0.2">
      <c r="A374" s="45"/>
      <c r="B374" s="45"/>
      <c r="C374" s="74"/>
      <c r="D374" s="7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</row>
    <row r="375" spans="1:22" ht="14.25" x14ac:dyDescent="0.2">
      <c r="A375" s="45"/>
      <c r="B375" s="45"/>
      <c r="C375" s="74"/>
      <c r="D375" s="7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</row>
    <row r="376" spans="1:22" ht="14.25" x14ac:dyDescent="0.2">
      <c r="A376" s="45"/>
      <c r="B376" s="45"/>
      <c r="C376" s="74"/>
      <c r="D376" s="7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</row>
    <row r="377" spans="1:22" ht="14.25" x14ac:dyDescent="0.2">
      <c r="A377" s="45"/>
      <c r="B377" s="45"/>
      <c r="C377" s="74"/>
      <c r="D377" s="7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</row>
    <row r="378" spans="1:22" ht="14.25" x14ac:dyDescent="0.2">
      <c r="A378" s="45"/>
      <c r="B378" s="45"/>
      <c r="C378" s="74"/>
      <c r="D378" s="7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</row>
    <row r="379" spans="1:22" ht="14.25" x14ac:dyDescent="0.2">
      <c r="A379" s="45"/>
      <c r="B379" s="45"/>
      <c r="C379" s="74"/>
      <c r="D379" s="7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</row>
    <row r="380" spans="1:22" ht="14.25" x14ac:dyDescent="0.2">
      <c r="A380" s="45"/>
      <c r="B380" s="45"/>
      <c r="C380" s="74"/>
      <c r="D380" s="7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</row>
    <row r="381" spans="1:22" ht="14.25" x14ac:dyDescent="0.2">
      <c r="A381" s="45"/>
      <c r="B381" s="45"/>
      <c r="C381" s="74"/>
      <c r="D381" s="7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</row>
    <row r="382" spans="1:22" ht="14.25" x14ac:dyDescent="0.2">
      <c r="A382" s="45"/>
      <c r="B382" s="45"/>
      <c r="C382" s="74"/>
      <c r="D382" s="7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</row>
    <row r="383" spans="1:22" ht="14.25" x14ac:dyDescent="0.2">
      <c r="A383" s="45"/>
      <c r="B383" s="45"/>
      <c r="C383" s="74"/>
      <c r="D383" s="7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</row>
    <row r="384" spans="1:22" ht="14.25" x14ac:dyDescent="0.2">
      <c r="A384" s="45"/>
      <c r="B384" s="45"/>
      <c r="C384" s="74"/>
      <c r="D384" s="7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</row>
    <row r="385" spans="1:22" ht="14.25" x14ac:dyDescent="0.2">
      <c r="A385" s="45"/>
      <c r="B385" s="45"/>
      <c r="C385" s="74"/>
      <c r="D385" s="7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</row>
    <row r="386" spans="1:22" ht="14.25" x14ac:dyDescent="0.2">
      <c r="A386" s="45"/>
      <c r="B386" s="45"/>
      <c r="C386" s="74"/>
      <c r="D386" s="7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</row>
    <row r="387" spans="1:22" ht="14.25" x14ac:dyDescent="0.2">
      <c r="A387" s="45"/>
      <c r="B387" s="45"/>
      <c r="C387" s="74"/>
      <c r="D387" s="7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</row>
    <row r="388" spans="1:22" ht="14.25" x14ac:dyDescent="0.2">
      <c r="A388" s="45"/>
      <c r="B388" s="45"/>
      <c r="C388" s="74"/>
      <c r="D388" s="7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</row>
    <row r="389" spans="1:22" ht="14.25" x14ac:dyDescent="0.2">
      <c r="A389" s="45"/>
      <c r="B389" s="45"/>
      <c r="C389" s="74"/>
      <c r="D389" s="7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</row>
    <row r="390" spans="1:22" ht="14.25" x14ac:dyDescent="0.2">
      <c r="A390" s="45"/>
      <c r="B390" s="45"/>
      <c r="C390" s="74"/>
      <c r="D390" s="7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</row>
    <row r="391" spans="1:22" ht="14.25" x14ac:dyDescent="0.2">
      <c r="A391" s="45"/>
      <c r="B391" s="45"/>
      <c r="C391" s="74"/>
      <c r="D391" s="7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</row>
    <row r="392" spans="1:22" ht="14.25" x14ac:dyDescent="0.2">
      <c r="A392" s="45"/>
      <c r="B392" s="45"/>
      <c r="C392" s="74"/>
      <c r="D392" s="7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</row>
    <row r="393" spans="1:22" ht="14.25" x14ac:dyDescent="0.2">
      <c r="A393" s="45"/>
      <c r="B393" s="45"/>
      <c r="C393" s="74"/>
      <c r="D393" s="7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</row>
    <row r="394" spans="1:22" ht="14.25" x14ac:dyDescent="0.2">
      <c r="A394" s="45"/>
      <c r="B394" s="45"/>
      <c r="C394" s="74"/>
      <c r="D394" s="7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</row>
    <row r="395" spans="1:22" ht="14.25" x14ac:dyDescent="0.2">
      <c r="A395" s="45"/>
      <c r="B395" s="45"/>
      <c r="C395" s="74"/>
      <c r="D395" s="7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</row>
    <row r="396" spans="1:22" ht="14.25" x14ac:dyDescent="0.2">
      <c r="A396" s="45"/>
      <c r="B396" s="45"/>
      <c r="C396" s="74"/>
      <c r="D396" s="7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</row>
    <row r="397" spans="1:22" ht="14.25" x14ac:dyDescent="0.2">
      <c r="A397" s="45"/>
      <c r="B397" s="45"/>
      <c r="C397" s="74"/>
      <c r="D397" s="7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</row>
    <row r="398" spans="1:22" ht="14.25" x14ac:dyDescent="0.2">
      <c r="A398" s="45"/>
      <c r="B398" s="45"/>
      <c r="C398" s="74"/>
      <c r="D398" s="7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</row>
    <row r="399" spans="1:22" ht="14.25" x14ac:dyDescent="0.2">
      <c r="A399" s="45"/>
      <c r="B399" s="45"/>
      <c r="C399" s="74"/>
      <c r="D399" s="7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</row>
    <row r="400" spans="1:22" ht="14.25" x14ac:dyDescent="0.2">
      <c r="A400" s="45"/>
      <c r="B400" s="45"/>
      <c r="C400" s="74"/>
      <c r="D400" s="7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</row>
    <row r="401" spans="1:22" ht="14.25" x14ac:dyDescent="0.2">
      <c r="A401" s="45"/>
      <c r="B401" s="45"/>
      <c r="C401" s="74"/>
      <c r="D401" s="7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</row>
    <row r="402" spans="1:22" ht="14.25" x14ac:dyDescent="0.2">
      <c r="A402" s="45"/>
      <c r="B402" s="45"/>
      <c r="C402" s="74"/>
      <c r="D402" s="7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</row>
    <row r="403" spans="1:22" ht="14.25" x14ac:dyDescent="0.2">
      <c r="A403" s="45"/>
      <c r="B403" s="45"/>
      <c r="C403" s="74"/>
      <c r="D403" s="7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</row>
    <row r="404" spans="1:22" ht="14.25" x14ac:dyDescent="0.2">
      <c r="A404" s="45"/>
      <c r="B404" s="45"/>
      <c r="C404" s="74"/>
      <c r="D404" s="7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</row>
    <row r="405" spans="1:22" ht="14.25" x14ac:dyDescent="0.2">
      <c r="A405" s="45"/>
      <c r="B405" s="45"/>
      <c r="C405" s="74"/>
      <c r="D405" s="7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</row>
    <row r="406" spans="1:22" ht="14.25" x14ac:dyDescent="0.2">
      <c r="A406" s="45"/>
      <c r="B406" s="45"/>
      <c r="C406" s="74"/>
      <c r="D406" s="7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</row>
    <row r="407" spans="1:22" ht="14.25" x14ac:dyDescent="0.2">
      <c r="A407" s="45"/>
      <c r="B407" s="45"/>
      <c r="C407" s="74"/>
      <c r="D407" s="7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</row>
    <row r="408" spans="1:22" ht="14.25" x14ac:dyDescent="0.2">
      <c r="A408" s="45"/>
      <c r="B408" s="45"/>
      <c r="C408" s="74"/>
      <c r="D408" s="7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</row>
    <row r="409" spans="1:22" ht="14.25" x14ac:dyDescent="0.2">
      <c r="A409" s="45"/>
      <c r="B409" s="45"/>
      <c r="C409" s="74"/>
      <c r="D409" s="7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</row>
    <row r="410" spans="1:22" ht="14.25" x14ac:dyDescent="0.2">
      <c r="A410" s="45"/>
      <c r="B410" s="45"/>
      <c r="C410" s="74"/>
      <c r="D410" s="7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</row>
    <row r="411" spans="1:22" ht="14.25" x14ac:dyDescent="0.2">
      <c r="A411" s="45"/>
      <c r="B411" s="45"/>
      <c r="C411" s="74"/>
      <c r="D411" s="7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</row>
    <row r="412" spans="1:22" ht="14.25" x14ac:dyDescent="0.2">
      <c r="A412" s="45"/>
      <c r="B412" s="45"/>
      <c r="C412" s="74"/>
      <c r="D412" s="7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</row>
    <row r="413" spans="1:22" ht="14.25" x14ac:dyDescent="0.2">
      <c r="A413" s="45"/>
      <c r="B413" s="45"/>
      <c r="C413" s="74"/>
      <c r="D413" s="7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</row>
    <row r="414" spans="1:22" ht="14.25" x14ac:dyDescent="0.2">
      <c r="A414" s="45"/>
      <c r="B414" s="45"/>
      <c r="C414" s="74"/>
      <c r="D414" s="7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</row>
    <row r="415" spans="1:22" ht="14.25" x14ac:dyDescent="0.2">
      <c r="A415" s="45"/>
      <c r="B415" s="45"/>
      <c r="C415" s="74"/>
      <c r="D415" s="7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</row>
    <row r="416" spans="1:22" ht="14.25" x14ac:dyDescent="0.2">
      <c r="A416" s="45"/>
      <c r="B416" s="45"/>
      <c r="C416" s="74"/>
      <c r="D416" s="7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</row>
    <row r="417" spans="1:22" ht="14.25" x14ac:dyDescent="0.2">
      <c r="A417" s="45"/>
      <c r="B417" s="45"/>
      <c r="C417" s="74"/>
      <c r="D417" s="7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</row>
    <row r="418" spans="1:22" ht="14.25" x14ac:dyDescent="0.2">
      <c r="A418" s="45"/>
      <c r="B418" s="45"/>
      <c r="C418" s="74"/>
      <c r="D418" s="7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</row>
    <row r="419" spans="1:22" ht="14.25" x14ac:dyDescent="0.2">
      <c r="A419" s="45"/>
      <c r="B419" s="45"/>
      <c r="C419" s="74"/>
      <c r="D419" s="7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</row>
    <row r="420" spans="1:22" ht="14.25" x14ac:dyDescent="0.2">
      <c r="A420" s="45"/>
      <c r="B420" s="45"/>
      <c r="C420" s="74"/>
      <c r="D420" s="7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</row>
    <row r="421" spans="1:22" ht="14.25" x14ac:dyDescent="0.2">
      <c r="A421" s="45"/>
      <c r="B421" s="45"/>
      <c r="C421" s="74"/>
      <c r="D421" s="7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</row>
    <row r="422" spans="1:22" ht="14.25" x14ac:dyDescent="0.2">
      <c r="A422" s="45"/>
      <c r="B422" s="45"/>
      <c r="C422" s="74"/>
      <c r="D422" s="7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</row>
    <row r="423" spans="1:22" ht="14.25" x14ac:dyDescent="0.2">
      <c r="A423" s="45"/>
      <c r="B423" s="45"/>
      <c r="C423" s="74"/>
      <c r="D423" s="7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</row>
    <row r="424" spans="1:22" ht="14.25" x14ac:dyDescent="0.2">
      <c r="A424" s="45"/>
      <c r="B424" s="45"/>
      <c r="C424" s="74"/>
      <c r="D424" s="7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</row>
    <row r="425" spans="1:22" ht="14.25" x14ac:dyDescent="0.2">
      <c r="A425" s="45"/>
      <c r="B425" s="45"/>
      <c r="C425" s="74"/>
      <c r="D425" s="7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</row>
    <row r="426" spans="1:22" ht="14.25" x14ac:dyDescent="0.2">
      <c r="A426" s="45"/>
      <c r="B426" s="45"/>
      <c r="C426" s="74"/>
      <c r="D426" s="7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</row>
    <row r="427" spans="1:22" ht="14.25" x14ac:dyDescent="0.2">
      <c r="A427" s="45"/>
      <c r="B427" s="45"/>
      <c r="C427" s="74"/>
      <c r="D427" s="7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</row>
    <row r="428" spans="1:22" ht="14.25" x14ac:dyDescent="0.2">
      <c r="A428" s="45"/>
      <c r="B428" s="45"/>
      <c r="C428" s="74"/>
      <c r="D428" s="7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</row>
    <row r="429" spans="1:22" ht="14.25" x14ac:dyDescent="0.2">
      <c r="A429" s="45"/>
      <c r="B429" s="45"/>
      <c r="C429" s="74"/>
      <c r="D429" s="7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</row>
    <row r="430" spans="1:22" ht="14.25" x14ac:dyDescent="0.2">
      <c r="A430" s="45"/>
      <c r="B430" s="45"/>
      <c r="C430" s="74"/>
      <c r="D430" s="7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</row>
    <row r="431" spans="1:22" ht="14.25" x14ac:dyDescent="0.2">
      <c r="A431" s="45"/>
      <c r="B431" s="45"/>
      <c r="C431" s="74"/>
      <c r="D431" s="7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</row>
    <row r="432" spans="1:22" ht="14.25" x14ac:dyDescent="0.2">
      <c r="A432" s="45"/>
      <c r="B432" s="45"/>
      <c r="C432" s="74"/>
      <c r="D432" s="7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</row>
    <row r="433" spans="1:22" ht="14.25" x14ac:dyDescent="0.2">
      <c r="A433" s="45"/>
      <c r="B433" s="45"/>
      <c r="C433" s="74"/>
      <c r="D433" s="7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</row>
    <row r="434" spans="1:22" ht="14.25" x14ac:dyDescent="0.2">
      <c r="A434" s="45"/>
      <c r="B434" s="45"/>
      <c r="C434" s="74"/>
      <c r="D434" s="7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</row>
    <row r="435" spans="1:22" ht="14.25" x14ac:dyDescent="0.2">
      <c r="A435" s="45"/>
      <c r="B435" s="45"/>
      <c r="C435" s="74"/>
      <c r="D435" s="7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</row>
    <row r="436" spans="1:22" ht="14.25" x14ac:dyDescent="0.2">
      <c r="A436" s="45"/>
      <c r="B436" s="45"/>
      <c r="C436" s="74"/>
      <c r="D436" s="7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</row>
    <row r="437" spans="1:22" ht="14.25" x14ac:dyDescent="0.2">
      <c r="A437" s="45"/>
      <c r="B437" s="45"/>
      <c r="C437" s="74"/>
      <c r="D437" s="7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</row>
    <row r="438" spans="1:22" ht="14.25" x14ac:dyDescent="0.2">
      <c r="A438" s="45"/>
      <c r="B438" s="45"/>
      <c r="C438" s="74"/>
      <c r="D438" s="7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</row>
    <row r="439" spans="1:22" ht="14.25" x14ac:dyDescent="0.2">
      <c r="A439" s="45"/>
      <c r="B439" s="45"/>
      <c r="C439" s="74"/>
      <c r="D439" s="7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</row>
    <row r="440" spans="1:22" ht="14.25" x14ac:dyDescent="0.2">
      <c r="A440" s="45"/>
      <c r="B440" s="45"/>
      <c r="C440" s="74"/>
      <c r="D440" s="7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</row>
    <row r="441" spans="1:22" ht="14.25" x14ac:dyDescent="0.2">
      <c r="A441" s="45"/>
      <c r="B441" s="45"/>
      <c r="C441" s="74"/>
      <c r="D441" s="7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</row>
    <row r="442" spans="1:22" ht="14.25" x14ac:dyDescent="0.2">
      <c r="A442" s="45"/>
      <c r="B442" s="45"/>
      <c r="C442" s="74"/>
      <c r="D442" s="7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</row>
    <row r="443" spans="1:22" ht="14.25" x14ac:dyDescent="0.2">
      <c r="A443" s="45"/>
      <c r="B443" s="45"/>
      <c r="C443" s="74"/>
      <c r="D443" s="7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</row>
    <row r="444" spans="1:22" ht="14.25" x14ac:dyDescent="0.2">
      <c r="A444" s="45"/>
      <c r="B444" s="45"/>
      <c r="C444" s="74"/>
      <c r="D444" s="7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</row>
    <row r="445" spans="1:22" ht="14.25" x14ac:dyDescent="0.2">
      <c r="A445" s="45"/>
      <c r="B445" s="45"/>
      <c r="C445" s="74"/>
      <c r="D445" s="7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</row>
    <row r="446" spans="1:22" ht="14.25" x14ac:dyDescent="0.2">
      <c r="A446" s="45"/>
      <c r="B446" s="45"/>
      <c r="C446" s="74"/>
      <c r="D446" s="7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</row>
    <row r="447" spans="1:22" ht="14.25" x14ac:dyDescent="0.2">
      <c r="A447" s="45"/>
      <c r="B447" s="45"/>
      <c r="C447" s="74"/>
      <c r="D447" s="7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</row>
    <row r="448" spans="1:22" ht="14.25" x14ac:dyDescent="0.2">
      <c r="A448" s="45"/>
      <c r="B448" s="45"/>
      <c r="C448" s="74"/>
      <c r="D448" s="7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</row>
    <row r="449" spans="1:22" ht="14.25" x14ac:dyDescent="0.2">
      <c r="A449" s="45"/>
      <c r="B449" s="45"/>
      <c r="C449" s="74"/>
      <c r="D449" s="7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</row>
    <row r="450" spans="1:22" ht="14.25" x14ac:dyDescent="0.2">
      <c r="A450" s="45"/>
      <c r="B450" s="45"/>
      <c r="C450" s="74"/>
      <c r="D450" s="7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</row>
    <row r="451" spans="1:22" ht="14.25" x14ac:dyDescent="0.2">
      <c r="A451" s="45"/>
      <c r="B451" s="45"/>
      <c r="C451" s="74"/>
      <c r="D451" s="7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</row>
    <row r="452" spans="1:22" ht="14.25" x14ac:dyDescent="0.2">
      <c r="A452" s="45"/>
      <c r="B452" s="45"/>
      <c r="C452" s="74"/>
      <c r="D452" s="7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</row>
    <row r="453" spans="1:22" ht="14.25" x14ac:dyDescent="0.2">
      <c r="A453" s="45"/>
      <c r="B453" s="45"/>
      <c r="C453" s="74"/>
      <c r="D453" s="7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</row>
    <row r="454" spans="1:22" ht="14.25" x14ac:dyDescent="0.2">
      <c r="A454" s="45"/>
      <c r="B454" s="45"/>
      <c r="C454" s="74"/>
      <c r="D454" s="7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</row>
    <row r="455" spans="1:22" ht="14.25" x14ac:dyDescent="0.2">
      <c r="A455" s="45"/>
      <c r="B455" s="45"/>
      <c r="C455" s="74"/>
      <c r="D455" s="7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</row>
    <row r="456" spans="1:22" ht="14.25" x14ac:dyDescent="0.2">
      <c r="A456" s="45"/>
      <c r="B456" s="45"/>
      <c r="C456" s="74"/>
      <c r="D456" s="7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</row>
    <row r="457" spans="1:22" ht="14.25" x14ac:dyDescent="0.2">
      <c r="A457" s="45"/>
      <c r="B457" s="45"/>
      <c r="C457" s="74"/>
      <c r="D457" s="7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</row>
    <row r="458" spans="1:22" ht="14.25" x14ac:dyDescent="0.2">
      <c r="A458" s="45"/>
      <c r="B458" s="45"/>
      <c r="C458" s="74"/>
      <c r="D458" s="7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</row>
    <row r="459" spans="1:22" ht="14.25" x14ac:dyDescent="0.2">
      <c r="A459" s="45"/>
      <c r="B459" s="45"/>
      <c r="C459" s="74"/>
      <c r="D459" s="7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</row>
    <row r="460" spans="1:22" ht="14.25" x14ac:dyDescent="0.2">
      <c r="A460" s="45"/>
      <c r="B460" s="45"/>
      <c r="C460" s="74"/>
      <c r="D460" s="7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</row>
    <row r="461" spans="1:22" ht="14.25" x14ac:dyDescent="0.2">
      <c r="A461" s="45"/>
      <c r="B461" s="45"/>
      <c r="C461" s="74"/>
      <c r="D461" s="7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</row>
    <row r="462" spans="1:22" ht="14.25" x14ac:dyDescent="0.2">
      <c r="A462" s="45"/>
      <c r="B462" s="45"/>
      <c r="C462" s="74"/>
      <c r="D462" s="7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</row>
    <row r="463" spans="1:22" ht="14.25" x14ac:dyDescent="0.2">
      <c r="A463" s="45"/>
      <c r="B463" s="45"/>
      <c r="C463" s="74"/>
      <c r="D463" s="7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</row>
    <row r="464" spans="1:22" ht="14.25" x14ac:dyDescent="0.2">
      <c r="A464" s="45"/>
      <c r="B464" s="45"/>
      <c r="C464" s="74"/>
      <c r="D464" s="7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</row>
    <row r="465" spans="1:22" ht="14.25" x14ac:dyDescent="0.2">
      <c r="A465" s="45"/>
      <c r="B465" s="45"/>
      <c r="C465" s="74"/>
      <c r="D465" s="7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</row>
    <row r="466" spans="1:22" ht="14.25" x14ac:dyDescent="0.2">
      <c r="A466" s="45"/>
      <c r="B466" s="45"/>
      <c r="C466" s="74"/>
      <c r="D466" s="7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</row>
    <row r="467" spans="1:22" ht="14.25" x14ac:dyDescent="0.2">
      <c r="A467" s="45"/>
      <c r="B467" s="45"/>
      <c r="C467" s="74"/>
      <c r="D467" s="7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</row>
    <row r="468" spans="1:22" ht="14.25" x14ac:dyDescent="0.2">
      <c r="A468" s="45"/>
      <c r="B468" s="45"/>
      <c r="C468" s="74"/>
      <c r="D468" s="7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</row>
    <row r="469" spans="1:22" ht="14.25" x14ac:dyDescent="0.2">
      <c r="A469" s="45"/>
      <c r="B469" s="45"/>
      <c r="C469" s="74"/>
      <c r="D469" s="7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</row>
    <row r="470" spans="1:22" ht="14.25" x14ac:dyDescent="0.2">
      <c r="A470" s="45"/>
      <c r="B470" s="45"/>
      <c r="C470" s="74"/>
      <c r="D470" s="7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</row>
    <row r="471" spans="1:22" ht="14.25" x14ac:dyDescent="0.2">
      <c r="A471" s="45"/>
      <c r="B471" s="45"/>
      <c r="C471" s="74"/>
      <c r="D471" s="7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</row>
    <row r="472" spans="1:22" ht="14.25" x14ac:dyDescent="0.2">
      <c r="A472" s="45"/>
      <c r="B472" s="45"/>
      <c r="C472" s="74"/>
      <c r="D472" s="7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</row>
    <row r="473" spans="1:22" ht="14.25" x14ac:dyDescent="0.2">
      <c r="A473" s="45"/>
      <c r="B473" s="45"/>
      <c r="C473" s="74"/>
      <c r="D473" s="7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</row>
    <row r="474" spans="1:22" ht="14.25" x14ac:dyDescent="0.2">
      <c r="A474" s="45"/>
      <c r="B474" s="45"/>
      <c r="C474" s="74"/>
      <c r="D474" s="7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</row>
    <row r="475" spans="1:22" ht="14.25" x14ac:dyDescent="0.2">
      <c r="A475" s="45"/>
      <c r="B475" s="45"/>
      <c r="C475" s="74"/>
      <c r="D475" s="7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</row>
    <row r="476" spans="1:22" ht="14.25" x14ac:dyDescent="0.2">
      <c r="A476" s="45"/>
      <c r="B476" s="45"/>
      <c r="C476" s="74"/>
      <c r="D476" s="7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</row>
    <row r="477" spans="1:22" ht="14.25" x14ac:dyDescent="0.2">
      <c r="A477" s="45"/>
      <c r="B477" s="45"/>
      <c r="C477" s="74"/>
      <c r="D477" s="7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</row>
    <row r="478" spans="1:22" ht="14.25" x14ac:dyDescent="0.2">
      <c r="A478" s="45"/>
      <c r="B478" s="45"/>
      <c r="C478" s="74"/>
      <c r="D478" s="7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</row>
    <row r="479" spans="1:22" ht="14.25" x14ac:dyDescent="0.2">
      <c r="A479" s="45"/>
      <c r="B479" s="45"/>
      <c r="C479" s="74"/>
      <c r="D479" s="7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</row>
    <row r="480" spans="1:22" ht="14.25" x14ac:dyDescent="0.2">
      <c r="A480" s="45"/>
      <c r="B480" s="45"/>
      <c r="C480" s="74"/>
      <c r="D480" s="7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</row>
    <row r="481" spans="1:22" ht="14.25" x14ac:dyDescent="0.2">
      <c r="A481" s="45"/>
      <c r="B481" s="45"/>
      <c r="C481" s="74"/>
      <c r="D481" s="7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</row>
    <row r="482" spans="1:22" ht="14.25" x14ac:dyDescent="0.2">
      <c r="A482" s="45"/>
      <c r="B482" s="45"/>
      <c r="C482" s="74"/>
      <c r="D482" s="7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</row>
    <row r="483" spans="1:22" ht="14.25" x14ac:dyDescent="0.2">
      <c r="A483" s="45"/>
      <c r="B483" s="45"/>
      <c r="C483" s="74"/>
      <c r="D483" s="7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</row>
    <row r="484" spans="1:22" ht="14.25" x14ac:dyDescent="0.2">
      <c r="A484" s="45"/>
      <c r="B484" s="45"/>
      <c r="C484" s="74"/>
      <c r="D484" s="7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</row>
    <row r="485" spans="1:22" ht="14.25" x14ac:dyDescent="0.2">
      <c r="A485" s="45"/>
      <c r="B485" s="45"/>
      <c r="C485" s="74"/>
      <c r="D485" s="7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</row>
    <row r="486" spans="1:22" ht="14.25" x14ac:dyDescent="0.2">
      <c r="A486" s="45"/>
      <c r="B486" s="45"/>
      <c r="C486" s="74"/>
      <c r="D486" s="7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</row>
    <row r="487" spans="1:22" ht="14.25" x14ac:dyDescent="0.2">
      <c r="A487" s="45"/>
      <c r="B487" s="45"/>
      <c r="C487" s="74"/>
      <c r="D487" s="7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</row>
    <row r="488" spans="1:22" ht="14.25" x14ac:dyDescent="0.2">
      <c r="A488" s="45"/>
      <c r="B488" s="45"/>
      <c r="C488" s="74"/>
      <c r="D488" s="7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</row>
    <row r="489" spans="1:22" ht="14.25" x14ac:dyDescent="0.2">
      <c r="A489" s="45"/>
      <c r="B489" s="45"/>
      <c r="C489" s="74"/>
      <c r="D489" s="7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</row>
    <row r="490" spans="1:22" ht="14.25" x14ac:dyDescent="0.2">
      <c r="A490" s="45"/>
      <c r="B490" s="45"/>
      <c r="C490" s="74"/>
      <c r="D490" s="7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</row>
    <row r="491" spans="1:22" ht="14.25" x14ac:dyDescent="0.2">
      <c r="A491" s="45"/>
      <c r="B491" s="45"/>
      <c r="C491" s="74"/>
      <c r="D491" s="7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</row>
    <row r="492" spans="1:22" ht="14.25" x14ac:dyDescent="0.2">
      <c r="A492" s="45"/>
      <c r="B492" s="45"/>
      <c r="C492" s="74"/>
      <c r="D492" s="7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</row>
    <row r="493" spans="1:22" ht="14.25" x14ac:dyDescent="0.2">
      <c r="A493" s="45"/>
      <c r="B493" s="45"/>
      <c r="C493" s="74"/>
      <c r="D493" s="7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</row>
    <row r="494" spans="1:22" ht="14.25" x14ac:dyDescent="0.2">
      <c r="A494" s="45"/>
      <c r="B494" s="45"/>
      <c r="C494" s="74"/>
      <c r="D494" s="7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</row>
    <row r="495" spans="1:22" ht="14.25" x14ac:dyDescent="0.2">
      <c r="A495" s="45"/>
      <c r="B495" s="45"/>
      <c r="C495" s="74"/>
      <c r="D495" s="7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</row>
    <row r="496" spans="1:22" ht="14.25" x14ac:dyDescent="0.2">
      <c r="A496" s="45"/>
      <c r="B496" s="45"/>
      <c r="C496" s="74"/>
      <c r="D496" s="7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</row>
    <row r="497" spans="1:22" ht="14.25" x14ac:dyDescent="0.2">
      <c r="A497" s="45"/>
      <c r="B497" s="45"/>
      <c r="C497" s="74"/>
      <c r="D497" s="7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</row>
    <row r="498" spans="1:22" ht="14.25" x14ac:dyDescent="0.2">
      <c r="A498" s="45"/>
      <c r="B498" s="45"/>
      <c r="C498" s="74"/>
      <c r="D498" s="7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</row>
    <row r="499" spans="1:22" ht="14.25" x14ac:dyDescent="0.2">
      <c r="A499" s="45"/>
      <c r="B499" s="45"/>
      <c r="C499" s="74"/>
      <c r="D499" s="7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</row>
    <row r="500" spans="1:22" ht="14.25" x14ac:dyDescent="0.2">
      <c r="A500" s="45"/>
      <c r="B500" s="45"/>
      <c r="C500" s="74"/>
      <c r="D500" s="7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</row>
    <row r="501" spans="1:22" ht="14.25" x14ac:dyDescent="0.2">
      <c r="A501" s="45"/>
      <c r="B501" s="45"/>
      <c r="C501" s="74"/>
      <c r="D501" s="7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</row>
    <row r="502" spans="1:22" ht="14.25" x14ac:dyDescent="0.2">
      <c r="A502" s="45"/>
      <c r="B502" s="45"/>
      <c r="C502" s="74"/>
      <c r="D502" s="7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</row>
    <row r="503" spans="1:22" ht="14.25" x14ac:dyDescent="0.2">
      <c r="A503" s="45"/>
      <c r="B503" s="45"/>
      <c r="C503" s="74"/>
      <c r="D503" s="7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</row>
    <row r="504" spans="1:22" ht="14.25" x14ac:dyDescent="0.2">
      <c r="A504" s="45"/>
      <c r="B504" s="45"/>
      <c r="C504" s="74"/>
      <c r="D504" s="7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</row>
    <row r="505" spans="1:22" ht="14.25" x14ac:dyDescent="0.2">
      <c r="A505" s="45"/>
      <c r="B505" s="45"/>
      <c r="C505" s="74"/>
      <c r="D505" s="7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</row>
    <row r="506" spans="1:22" ht="14.25" x14ac:dyDescent="0.2">
      <c r="A506" s="45"/>
      <c r="B506" s="45"/>
      <c r="C506" s="74"/>
      <c r="D506" s="7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</row>
    <row r="507" spans="1:22" ht="14.25" x14ac:dyDescent="0.2">
      <c r="A507" s="45"/>
      <c r="B507" s="45"/>
      <c r="C507" s="74"/>
      <c r="D507" s="7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</row>
    <row r="508" spans="1:22" ht="14.25" x14ac:dyDescent="0.2">
      <c r="A508" s="45"/>
      <c r="B508" s="45"/>
      <c r="C508" s="74"/>
      <c r="D508" s="7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</row>
    <row r="509" spans="1:22" ht="14.25" x14ac:dyDescent="0.2">
      <c r="A509" s="45"/>
      <c r="B509" s="45"/>
      <c r="C509" s="74"/>
      <c r="D509" s="7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</row>
    <row r="510" spans="1:22" ht="14.25" x14ac:dyDescent="0.2">
      <c r="A510" s="45"/>
      <c r="B510" s="45"/>
      <c r="C510" s="74"/>
      <c r="D510" s="7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</row>
    <row r="511" spans="1:22" ht="14.25" x14ac:dyDescent="0.2">
      <c r="A511" s="45"/>
      <c r="B511" s="45"/>
      <c r="C511" s="74"/>
      <c r="D511" s="7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</row>
    <row r="512" spans="1:22" ht="14.25" x14ac:dyDescent="0.2">
      <c r="A512" s="45"/>
      <c r="B512" s="45"/>
      <c r="C512" s="74"/>
      <c r="D512" s="7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</row>
    <row r="513" spans="1:22" ht="14.25" x14ac:dyDescent="0.2">
      <c r="A513" s="45"/>
      <c r="B513" s="45"/>
      <c r="C513" s="74"/>
      <c r="D513" s="7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</row>
    <row r="514" spans="1:22" ht="14.25" x14ac:dyDescent="0.2">
      <c r="A514" s="45"/>
      <c r="B514" s="45"/>
      <c r="C514" s="74"/>
      <c r="D514" s="7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</row>
    <row r="515" spans="1:22" ht="14.25" x14ac:dyDescent="0.2">
      <c r="A515" s="45"/>
      <c r="B515" s="45"/>
      <c r="C515" s="74"/>
      <c r="D515" s="7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</row>
    <row r="516" spans="1:22" ht="14.25" x14ac:dyDescent="0.2">
      <c r="A516" s="45"/>
      <c r="B516" s="45"/>
      <c r="C516" s="74"/>
      <c r="D516" s="7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</row>
    <row r="517" spans="1:22" ht="14.25" x14ac:dyDescent="0.2">
      <c r="A517" s="45"/>
      <c r="B517" s="45"/>
      <c r="C517" s="74"/>
      <c r="D517" s="7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</row>
    <row r="518" spans="1:22" ht="14.25" x14ac:dyDescent="0.2">
      <c r="A518" s="45"/>
      <c r="B518" s="45"/>
      <c r="C518" s="74"/>
      <c r="D518" s="7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</row>
    <row r="519" spans="1:22" ht="14.25" x14ac:dyDescent="0.2">
      <c r="A519" s="45"/>
      <c r="B519" s="45"/>
      <c r="C519" s="74"/>
      <c r="D519" s="7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</row>
    <row r="520" spans="1:22" ht="14.25" x14ac:dyDescent="0.2">
      <c r="A520" s="45"/>
      <c r="B520" s="45"/>
      <c r="C520" s="74"/>
      <c r="D520" s="7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</row>
    <row r="521" spans="1:22" ht="14.25" x14ac:dyDescent="0.2">
      <c r="A521" s="45"/>
      <c r="B521" s="45"/>
      <c r="C521" s="74"/>
      <c r="D521" s="7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</row>
    <row r="522" spans="1:22" ht="14.25" x14ac:dyDescent="0.2">
      <c r="A522" s="45"/>
      <c r="B522" s="45"/>
      <c r="C522" s="74"/>
      <c r="D522" s="7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</row>
    <row r="523" spans="1:22" ht="14.25" x14ac:dyDescent="0.2">
      <c r="A523" s="45"/>
      <c r="B523" s="45"/>
      <c r="C523" s="74"/>
      <c r="D523" s="7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</row>
    <row r="524" spans="1:22" ht="14.25" x14ac:dyDescent="0.2">
      <c r="A524" s="45"/>
      <c r="B524" s="45"/>
      <c r="C524" s="74"/>
      <c r="D524" s="7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</row>
    <row r="525" spans="1:22" ht="14.25" x14ac:dyDescent="0.2">
      <c r="A525" s="45"/>
      <c r="B525" s="45"/>
      <c r="C525" s="74"/>
      <c r="D525" s="7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</row>
    <row r="526" spans="1:22" ht="14.25" x14ac:dyDescent="0.2">
      <c r="A526" s="45"/>
      <c r="B526" s="45"/>
      <c r="C526" s="74"/>
      <c r="D526" s="7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</row>
    <row r="527" spans="1:22" ht="14.25" x14ac:dyDescent="0.2">
      <c r="A527" s="45"/>
      <c r="B527" s="45"/>
      <c r="C527" s="74"/>
      <c r="D527" s="7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</row>
    <row r="528" spans="1:22" ht="14.25" x14ac:dyDescent="0.2">
      <c r="A528" s="45"/>
      <c r="B528" s="45"/>
      <c r="C528" s="74"/>
      <c r="D528" s="7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</row>
    <row r="529" spans="1:22" ht="14.25" x14ac:dyDescent="0.2">
      <c r="A529" s="45"/>
      <c r="B529" s="45"/>
      <c r="C529" s="74"/>
      <c r="D529" s="7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</row>
    <row r="530" spans="1:22" ht="14.25" x14ac:dyDescent="0.2">
      <c r="A530" s="45"/>
      <c r="B530" s="45"/>
      <c r="C530" s="74"/>
      <c r="D530" s="7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</row>
    <row r="531" spans="1:22" ht="14.25" x14ac:dyDescent="0.2">
      <c r="A531" s="45"/>
      <c r="B531" s="45"/>
      <c r="C531" s="74"/>
      <c r="D531" s="7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</row>
    <row r="532" spans="1:22" ht="14.25" x14ac:dyDescent="0.2">
      <c r="A532" s="45"/>
      <c r="B532" s="45"/>
      <c r="C532" s="74"/>
      <c r="D532" s="7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</row>
    <row r="533" spans="1:22" ht="14.25" x14ac:dyDescent="0.2">
      <c r="A533" s="45"/>
      <c r="B533" s="45"/>
      <c r="C533" s="74"/>
      <c r="D533" s="7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</row>
    <row r="534" spans="1:22" ht="14.25" x14ac:dyDescent="0.2">
      <c r="A534" s="45"/>
      <c r="B534" s="45"/>
      <c r="C534" s="74"/>
      <c r="D534" s="7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</row>
    <row r="535" spans="1:22" ht="14.25" x14ac:dyDescent="0.2">
      <c r="A535" s="45"/>
      <c r="B535" s="45"/>
      <c r="C535" s="74"/>
      <c r="D535" s="7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</row>
    <row r="536" spans="1:22" ht="14.25" x14ac:dyDescent="0.2">
      <c r="A536" s="45"/>
      <c r="B536" s="45"/>
      <c r="C536" s="74"/>
      <c r="D536" s="7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</row>
    <row r="537" spans="1:22" ht="14.25" x14ac:dyDescent="0.2">
      <c r="A537" s="45"/>
      <c r="B537" s="45"/>
      <c r="C537" s="74"/>
      <c r="D537" s="7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</row>
    <row r="538" spans="1:22" ht="14.25" x14ac:dyDescent="0.2">
      <c r="A538" s="45"/>
      <c r="B538" s="45"/>
      <c r="C538" s="74"/>
      <c r="D538" s="7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</row>
    <row r="539" spans="1:22" ht="14.25" x14ac:dyDescent="0.2">
      <c r="A539" s="45"/>
      <c r="B539" s="45"/>
      <c r="C539" s="74"/>
      <c r="D539" s="7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</row>
    <row r="540" spans="1:22" ht="14.25" x14ac:dyDescent="0.2">
      <c r="A540" s="45"/>
      <c r="B540" s="45"/>
      <c r="C540" s="74"/>
      <c r="D540" s="7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</row>
    <row r="541" spans="1:22" ht="14.25" x14ac:dyDescent="0.2">
      <c r="A541" s="45"/>
      <c r="B541" s="45"/>
      <c r="C541" s="74"/>
      <c r="D541" s="7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</row>
    <row r="542" spans="1:22" ht="14.25" x14ac:dyDescent="0.2">
      <c r="A542" s="45"/>
      <c r="B542" s="45"/>
      <c r="C542" s="74"/>
      <c r="D542" s="7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</row>
    <row r="543" spans="1:22" ht="14.25" x14ac:dyDescent="0.2">
      <c r="A543" s="45"/>
      <c r="B543" s="45"/>
      <c r="C543" s="74"/>
      <c r="D543" s="7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</row>
    <row r="544" spans="1:22" ht="14.25" x14ac:dyDescent="0.2">
      <c r="A544" s="45"/>
      <c r="B544" s="45"/>
      <c r="C544" s="74"/>
      <c r="D544" s="7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</row>
    <row r="545" spans="1:22" ht="14.25" x14ac:dyDescent="0.2">
      <c r="A545" s="45"/>
      <c r="B545" s="45"/>
      <c r="C545" s="74"/>
      <c r="D545" s="7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</row>
    <row r="546" spans="1:22" ht="14.25" x14ac:dyDescent="0.2">
      <c r="A546" s="45"/>
      <c r="B546" s="45"/>
      <c r="C546" s="74"/>
      <c r="D546" s="7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</row>
    <row r="547" spans="1:22" ht="14.25" x14ac:dyDescent="0.2">
      <c r="A547" s="45"/>
      <c r="B547" s="45"/>
      <c r="C547" s="74"/>
      <c r="D547" s="7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</row>
    <row r="548" spans="1:22" ht="14.25" x14ac:dyDescent="0.2">
      <c r="A548" s="45"/>
      <c r="B548" s="45"/>
      <c r="C548" s="74"/>
      <c r="D548" s="7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</row>
    <row r="549" spans="1:22" ht="14.25" x14ac:dyDescent="0.2">
      <c r="A549" s="45"/>
      <c r="B549" s="45"/>
      <c r="C549" s="74"/>
      <c r="D549" s="7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</row>
    <row r="550" spans="1:22" ht="14.25" x14ac:dyDescent="0.2">
      <c r="A550" s="45"/>
      <c r="B550" s="45"/>
      <c r="C550" s="74"/>
      <c r="D550" s="7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</row>
    <row r="551" spans="1:22" ht="14.25" x14ac:dyDescent="0.2">
      <c r="A551" s="45"/>
      <c r="B551" s="45"/>
      <c r="C551" s="74"/>
      <c r="D551" s="7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</row>
    <row r="552" spans="1:22" ht="14.25" x14ac:dyDescent="0.2">
      <c r="A552" s="45"/>
      <c r="B552" s="45"/>
      <c r="C552" s="74"/>
      <c r="D552" s="7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</row>
    <row r="553" spans="1:22" ht="14.25" x14ac:dyDescent="0.2">
      <c r="A553" s="45"/>
      <c r="B553" s="45"/>
      <c r="C553" s="74"/>
      <c r="D553" s="7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</row>
    <row r="554" spans="1:22" ht="14.25" x14ac:dyDescent="0.2">
      <c r="A554" s="45"/>
      <c r="B554" s="45"/>
      <c r="C554" s="74"/>
      <c r="D554" s="7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</row>
    <row r="555" spans="1:22" ht="14.25" x14ac:dyDescent="0.2">
      <c r="A555" s="45"/>
      <c r="B555" s="45"/>
      <c r="C555" s="74"/>
      <c r="D555" s="7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</row>
    <row r="556" spans="1:22" ht="14.25" x14ac:dyDescent="0.2">
      <c r="A556" s="45"/>
      <c r="B556" s="45"/>
      <c r="C556" s="74"/>
      <c r="D556" s="7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</row>
    <row r="557" spans="1:22" ht="14.25" x14ac:dyDescent="0.2">
      <c r="A557" s="45"/>
      <c r="B557" s="45"/>
      <c r="C557" s="74"/>
      <c r="D557" s="7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</row>
    <row r="558" spans="1:22" ht="14.25" x14ac:dyDescent="0.2">
      <c r="A558" s="45"/>
      <c r="B558" s="45"/>
      <c r="C558" s="74"/>
      <c r="D558" s="7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</row>
    <row r="559" spans="1:22" ht="14.25" x14ac:dyDescent="0.2">
      <c r="A559" s="45"/>
      <c r="B559" s="45"/>
      <c r="C559" s="74"/>
      <c r="D559" s="7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</row>
    <row r="560" spans="1:22" ht="14.25" x14ac:dyDescent="0.2">
      <c r="A560" s="45"/>
      <c r="B560" s="45"/>
      <c r="C560" s="74"/>
      <c r="D560" s="7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</row>
    <row r="561" spans="1:22" ht="14.25" x14ac:dyDescent="0.2">
      <c r="A561" s="45"/>
      <c r="B561" s="45"/>
      <c r="C561" s="74"/>
      <c r="D561" s="7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</row>
    <row r="562" spans="1:22" ht="14.25" x14ac:dyDescent="0.2">
      <c r="A562" s="45"/>
      <c r="B562" s="45"/>
      <c r="C562" s="74"/>
      <c r="D562" s="7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</row>
    <row r="563" spans="1:22" ht="14.25" x14ac:dyDescent="0.2">
      <c r="A563" s="45"/>
      <c r="B563" s="45"/>
      <c r="C563" s="74"/>
      <c r="D563" s="7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</row>
    <row r="564" spans="1:22" ht="14.25" x14ac:dyDescent="0.2">
      <c r="A564" s="45"/>
      <c r="B564" s="45"/>
      <c r="C564" s="74"/>
      <c r="D564" s="7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</row>
    <row r="565" spans="1:22" ht="14.25" x14ac:dyDescent="0.2">
      <c r="A565" s="45"/>
      <c r="B565" s="45"/>
      <c r="C565" s="74"/>
      <c r="D565" s="7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</row>
    <row r="566" spans="1:22" ht="14.25" x14ac:dyDescent="0.2">
      <c r="A566" s="45"/>
      <c r="B566" s="45"/>
      <c r="C566" s="74"/>
      <c r="D566" s="7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</row>
    <row r="567" spans="1:22" ht="14.25" x14ac:dyDescent="0.2">
      <c r="A567" s="45"/>
      <c r="B567" s="45"/>
      <c r="C567" s="74"/>
      <c r="D567" s="7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</row>
    <row r="568" spans="1:22" ht="14.25" x14ac:dyDescent="0.2">
      <c r="A568" s="45"/>
      <c r="B568" s="45"/>
      <c r="C568" s="74"/>
      <c r="D568" s="7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</row>
    <row r="569" spans="1:22" ht="14.25" x14ac:dyDescent="0.2">
      <c r="A569" s="45"/>
      <c r="B569" s="45"/>
      <c r="C569" s="74"/>
      <c r="D569" s="7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</row>
    <row r="570" spans="1:22" ht="14.25" x14ac:dyDescent="0.2">
      <c r="A570" s="45"/>
      <c r="B570" s="45"/>
      <c r="C570" s="74"/>
      <c r="D570" s="7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</row>
    <row r="571" spans="1:22" ht="14.25" x14ac:dyDescent="0.2">
      <c r="A571" s="45"/>
      <c r="B571" s="45"/>
      <c r="C571" s="74"/>
      <c r="D571" s="7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</row>
    <row r="572" spans="1:22" ht="14.25" x14ac:dyDescent="0.2">
      <c r="A572" s="45"/>
      <c r="B572" s="45"/>
      <c r="C572" s="74"/>
      <c r="D572" s="7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</row>
    <row r="573" spans="1:22" ht="14.25" x14ac:dyDescent="0.2">
      <c r="A573" s="45"/>
      <c r="B573" s="45"/>
      <c r="C573" s="74"/>
      <c r="D573" s="7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</row>
    <row r="574" spans="1:22" ht="14.25" x14ac:dyDescent="0.2">
      <c r="A574" s="45"/>
      <c r="B574" s="45"/>
      <c r="C574" s="74"/>
      <c r="D574" s="7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</row>
    <row r="575" spans="1:22" ht="14.25" x14ac:dyDescent="0.2">
      <c r="A575" s="45"/>
      <c r="B575" s="45"/>
      <c r="C575" s="74"/>
      <c r="D575" s="7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</row>
    <row r="576" spans="1:22" ht="14.25" x14ac:dyDescent="0.2">
      <c r="A576" s="45"/>
      <c r="B576" s="45"/>
      <c r="C576" s="74"/>
      <c r="D576" s="7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</row>
    <row r="577" spans="1:22" ht="14.25" x14ac:dyDescent="0.2">
      <c r="A577" s="45"/>
      <c r="B577" s="45"/>
      <c r="C577" s="74"/>
      <c r="D577" s="7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</row>
    <row r="578" spans="1:22" ht="14.25" x14ac:dyDescent="0.2">
      <c r="A578" s="45"/>
      <c r="B578" s="45"/>
      <c r="C578" s="74"/>
      <c r="D578" s="7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</row>
    <row r="579" spans="1:22" ht="14.25" x14ac:dyDescent="0.2">
      <c r="A579" s="45"/>
      <c r="B579" s="45"/>
      <c r="C579" s="74"/>
      <c r="D579" s="7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</row>
    <row r="580" spans="1:22" ht="14.25" x14ac:dyDescent="0.2">
      <c r="A580" s="45"/>
      <c r="B580" s="45"/>
      <c r="C580" s="74"/>
      <c r="D580" s="7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</row>
    <row r="581" spans="1:22" ht="14.25" x14ac:dyDescent="0.2">
      <c r="A581" s="45"/>
      <c r="B581" s="45"/>
      <c r="C581" s="74"/>
      <c r="D581" s="7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</row>
    <row r="582" spans="1:22" ht="14.25" x14ac:dyDescent="0.2">
      <c r="A582" s="45"/>
      <c r="B582" s="45"/>
      <c r="C582" s="74"/>
      <c r="D582" s="7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</row>
    <row r="583" spans="1:22" ht="14.25" x14ac:dyDescent="0.2">
      <c r="A583" s="45"/>
      <c r="B583" s="45"/>
      <c r="C583" s="74"/>
      <c r="D583" s="7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</row>
    <row r="584" spans="1:22" ht="14.25" x14ac:dyDescent="0.2">
      <c r="A584" s="45"/>
      <c r="B584" s="45"/>
      <c r="C584" s="74"/>
      <c r="D584" s="7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</row>
    <row r="585" spans="1:22" ht="14.25" x14ac:dyDescent="0.2">
      <c r="A585" s="45"/>
      <c r="B585" s="45"/>
      <c r="C585" s="74"/>
      <c r="D585" s="7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</row>
    <row r="586" spans="1:22" ht="14.25" x14ac:dyDescent="0.2">
      <c r="A586" s="45"/>
      <c r="B586" s="45"/>
      <c r="C586" s="74"/>
      <c r="D586" s="7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</row>
    <row r="587" spans="1:22" ht="14.25" x14ac:dyDescent="0.2">
      <c r="A587" s="45"/>
      <c r="B587" s="45"/>
      <c r="C587" s="74"/>
      <c r="D587" s="7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</row>
    <row r="588" spans="1:22" ht="14.25" x14ac:dyDescent="0.2">
      <c r="A588" s="45"/>
      <c r="B588" s="45"/>
      <c r="C588" s="74"/>
      <c r="D588" s="7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</row>
    <row r="589" spans="1:22" ht="14.25" x14ac:dyDescent="0.2">
      <c r="A589" s="45"/>
      <c r="B589" s="45"/>
      <c r="C589" s="74"/>
      <c r="D589" s="7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</row>
    <row r="590" spans="1:22" ht="14.25" x14ac:dyDescent="0.2">
      <c r="A590" s="45"/>
      <c r="B590" s="45"/>
      <c r="C590" s="74"/>
      <c r="D590" s="7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</row>
    <row r="591" spans="1:22" ht="14.25" x14ac:dyDescent="0.2">
      <c r="A591" s="45"/>
      <c r="B591" s="45"/>
      <c r="C591" s="74"/>
      <c r="D591" s="7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</row>
    <row r="592" spans="1:22" ht="14.25" x14ac:dyDescent="0.2">
      <c r="A592" s="45"/>
      <c r="B592" s="45"/>
      <c r="C592" s="74"/>
      <c r="D592" s="7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</row>
    <row r="593" spans="1:22" ht="14.25" x14ac:dyDescent="0.2">
      <c r="A593" s="45"/>
      <c r="B593" s="45"/>
      <c r="C593" s="74"/>
      <c r="D593" s="7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</row>
    <row r="594" spans="1:22" ht="14.25" x14ac:dyDescent="0.2">
      <c r="A594" s="45"/>
      <c r="B594" s="45"/>
      <c r="C594" s="74"/>
      <c r="D594" s="7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</row>
    <row r="595" spans="1:22" ht="14.25" x14ac:dyDescent="0.2">
      <c r="A595" s="45"/>
      <c r="B595" s="45"/>
      <c r="C595" s="74"/>
      <c r="D595" s="7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</row>
    <row r="596" spans="1:22" ht="14.25" x14ac:dyDescent="0.2">
      <c r="A596" s="45"/>
      <c r="B596" s="45"/>
      <c r="C596" s="74"/>
      <c r="D596" s="7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</row>
    <row r="597" spans="1:22" ht="14.25" x14ac:dyDescent="0.2">
      <c r="A597" s="45"/>
      <c r="B597" s="45"/>
      <c r="C597" s="74"/>
      <c r="D597" s="7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</row>
    <row r="598" spans="1:22" ht="14.25" x14ac:dyDescent="0.2">
      <c r="A598" s="45"/>
      <c r="B598" s="45"/>
      <c r="C598" s="74"/>
      <c r="D598" s="7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</row>
    <row r="599" spans="1:22" ht="14.25" x14ac:dyDescent="0.2">
      <c r="A599" s="45"/>
      <c r="B599" s="45"/>
      <c r="C599" s="74"/>
      <c r="D599" s="7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</row>
    <row r="600" spans="1:22" ht="14.25" x14ac:dyDescent="0.2">
      <c r="A600" s="45"/>
      <c r="B600" s="45"/>
      <c r="C600" s="74"/>
      <c r="D600" s="7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</row>
    <row r="601" spans="1:22" ht="14.25" x14ac:dyDescent="0.2">
      <c r="A601" s="45"/>
      <c r="B601" s="45"/>
      <c r="C601" s="74"/>
      <c r="D601" s="7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</row>
    <row r="602" spans="1:22" ht="14.25" x14ac:dyDescent="0.2">
      <c r="A602" s="45"/>
      <c r="B602" s="45"/>
      <c r="C602" s="74"/>
      <c r="D602" s="7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</row>
    <row r="603" spans="1:22" ht="14.25" x14ac:dyDescent="0.2">
      <c r="A603" s="45"/>
      <c r="B603" s="45"/>
      <c r="C603" s="74"/>
      <c r="D603" s="7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</row>
    <row r="604" spans="1:22" ht="14.25" x14ac:dyDescent="0.2">
      <c r="A604" s="45"/>
      <c r="B604" s="45"/>
      <c r="C604" s="74"/>
      <c r="D604" s="7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</row>
    <row r="605" spans="1:22" ht="14.25" x14ac:dyDescent="0.2">
      <c r="A605" s="45"/>
      <c r="B605" s="45"/>
      <c r="C605" s="74"/>
      <c r="D605" s="7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</row>
    <row r="606" spans="1:22" ht="14.25" x14ac:dyDescent="0.2">
      <c r="A606" s="45"/>
      <c r="B606" s="45"/>
      <c r="C606" s="74"/>
      <c r="D606" s="7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</row>
    <row r="607" spans="1:22" ht="14.25" x14ac:dyDescent="0.2">
      <c r="A607" s="45"/>
      <c r="B607" s="45"/>
      <c r="C607" s="74"/>
      <c r="D607" s="7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</row>
    <row r="608" spans="1:22" ht="14.25" x14ac:dyDescent="0.2">
      <c r="A608" s="45"/>
      <c r="B608" s="45"/>
      <c r="C608" s="74"/>
      <c r="D608" s="7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</row>
    <row r="609" spans="1:22" ht="14.25" x14ac:dyDescent="0.2">
      <c r="A609" s="45"/>
      <c r="B609" s="45"/>
      <c r="C609" s="74"/>
      <c r="D609" s="7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</row>
    <row r="610" spans="1:22" ht="14.25" x14ac:dyDescent="0.2">
      <c r="A610" s="45"/>
      <c r="B610" s="45"/>
      <c r="C610" s="74"/>
      <c r="D610" s="7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</row>
    <row r="611" spans="1:22" ht="14.25" x14ac:dyDescent="0.2">
      <c r="A611" s="45"/>
      <c r="B611" s="45"/>
      <c r="C611" s="74"/>
      <c r="D611" s="7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</row>
    <row r="612" spans="1:22" ht="14.25" x14ac:dyDescent="0.2">
      <c r="A612" s="45"/>
      <c r="B612" s="45"/>
      <c r="C612" s="74"/>
      <c r="D612" s="7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</row>
    <row r="613" spans="1:22" ht="14.25" x14ac:dyDescent="0.2">
      <c r="A613" s="45"/>
      <c r="B613" s="45"/>
      <c r="C613" s="74"/>
      <c r="D613" s="7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</row>
    <row r="614" spans="1:22" ht="14.25" x14ac:dyDescent="0.2">
      <c r="A614" s="45"/>
      <c r="B614" s="45"/>
      <c r="C614" s="74"/>
      <c r="D614" s="7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</row>
    <row r="615" spans="1:22" ht="14.25" x14ac:dyDescent="0.2">
      <c r="A615" s="45"/>
      <c r="B615" s="45"/>
      <c r="C615" s="74"/>
      <c r="D615" s="7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</row>
    <row r="616" spans="1:22" ht="14.25" x14ac:dyDescent="0.2">
      <c r="A616" s="45"/>
      <c r="B616" s="45"/>
      <c r="C616" s="74"/>
      <c r="D616" s="7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</row>
    <row r="617" spans="1:22" ht="14.25" x14ac:dyDescent="0.2">
      <c r="A617" s="45"/>
      <c r="B617" s="45"/>
      <c r="C617" s="74"/>
      <c r="D617" s="7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</row>
    <row r="618" spans="1:22" ht="14.25" x14ac:dyDescent="0.2">
      <c r="A618" s="45"/>
      <c r="B618" s="45"/>
      <c r="C618" s="74"/>
      <c r="D618" s="7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</row>
    <row r="619" spans="1:22" ht="14.25" x14ac:dyDescent="0.2">
      <c r="A619" s="45"/>
      <c r="B619" s="45"/>
      <c r="C619" s="74"/>
      <c r="D619" s="7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</row>
    <row r="620" spans="1:22" ht="14.25" x14ac:dyDescent="0.2">
      <c r="A620" s="45"/>
      <c r="B620" s="45"/>
      <c r="C620" s="74"/>
      <c r="D620" s="7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</row>
    <row r="621" spans="1:22" ht="14.25" x14ac:dyDescent="0.2">
      <c r="A621" s="45"/>
      <c r="B621" s="45"/>
      <c r="C621" s="74"/>
      <c r="D621" s="7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</row>
    <row r="622" spans="1:22" ht="14.25" x14ac:dyDescent="0.2">
      <c r="A622" s="45"/>
      <c r="B622" s="45"/>
      <c r="C622" s="74"/>
      <c r="D622" s="7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</row>
    <row r="623" spans="1:22" ht="14.25" x14ac:dyDescent="0.2">
      <c r="A623" s="45"/>
      <c r="B623" s="45"/>
      <c r="C623" s="74"/>
      <c r="D623" s="7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</row>
    <row r="624" spans="1:22" ht="14.25" x14ac:dyDescent="0.2">
      <c r="A624" s="45"/>
      <c r="B624" s="45"/>
      <c r="C624" s="74"/>
      <c r="D624" s="7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</row>
    <row r="625" spans="1:22" ht="14.25" x14ac:dyDescent="0.2">
      <c r="A625" s="45"/>
      <c r="B625" s="45"/>
      <c r="C625" s="74"/>
      <c r="D625" s="7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</row>
    <row r="626" spans="1:22" ht="14.25" x14ac:dyDescent="0.2">
      <c r="A626" s="45"/>
      <c r="B626" s="45"/>
      <c r="C626" s="74"/>
      <c r="D626" s="7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</row>
    <row r="627" spans="1:22" ht="14.25" x14ac:dyDescent="0.2">
      <c r="A627" s="45"/>
      <c r="B627" s="45"/>
      <c r="C627" s="74"/>
      <c r="D627" s="7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</row>
    <row r="628" spans="1:22" ht="14.25" x14ac:dyDescent="0.2">
      <c r="A628" s="45"/>
      <c r="B628" s="45"/>
      <c r="C628" s="74"/>
      <c r="D628" s="7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</row>
    <row r="629" spans="1:22" ht="14.25" x14ac:dyDescent="0.2">
      <c r="A629" s="45"/>
      <c r="B629" s="45"/>
      <c r="C629" s="74"/>
      <c r="D629" s="7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</row>
    <row r="630" spans="1:22" ht="14.25" x14ac:dyDescent="0.2">
      <c r="A630" s="45"/>
      <c r="B630" s="45"/>
      <c r="C630" s="74"/>
      <c r="D630" s="7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</row>
    <row r="631" spans="1:22" ht="14.25" x14ac:dyDescent="0.2">
      <c r="A631" s="45"/>
      <c r="B631" s="45"/>
      <c r="C631" s="74"/>
      <c r="D631" s="7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</row>
    <row r="632" spans="1:22" ht="14.25" x14ac:dyDescent="0.2">
      <c r="A632" s="45"/>
      <c r="B632" s="45"/>
      <c r="C632" s="74"/>
      <c r="D632" s="7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</row>
    <row r="633" spans="1:22" ht="14.25" x14ac:dyDescent="0.2">
      <c r="A633" s="45"/>
      <c r="B633" s="45"/>
      <c r="C633" s="74"/>
      <c r="D633" s="7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</row>
    <row r="634" spans="1:22" ht="14.25" x14ac:dyDescent="0.2">
      <c r="A634" s="45"/>
      <c r="B634" s="45"/>
      <c r="C634" s="74"/>
      <c r="D634" s="7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</row>
    <row r="635" spans="1:22" ht="14.25" x14ac:dyDescent="0.2">
      <c r="A635" s="45"/>
      <c r="B635" s="45"/>
      <c r="C635" s="74"/>
      <c r="D635" s="7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</row>
    <row r="636" spans="1:22" ht="14.25" x14ac:dyDescent="0.2">
      <c r="A636" s="45"/>
      <c r="B636" s="45"/>
      <c r="C636" s="74"/>
      <c r="D636" s="7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</row>
    <row r="637" spans="1:22" ht="14.25" x14ac:dyDescent="0.2">
      <c r="A637" s="45"/>
      <c r="B637" s="45"/>
      <c r="C637" s="74"/>
      <c r="D637" s="7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</row>
    <row r="638" spans="1:22" ht="14.25" x14ac:dyDescent="0.2">
      <c r="A638" s="45"/>
      <c r="B638" s="45"/>
      <c r="C638" s="74"/>
      <c r="D638" s="7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</row>
    <row r="639" spans="1:22" ht="14.25" x14ac:dyDescent="0.2">
      <c r="A639" s="45"/>
      <c r="B639" s="45"/>
      <c r="C639" s="74"/>
      <c r="D639" s="7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</row>
    <row r="640" spans="1:22" ht="14.25" x14ac:dyDescent="0.2">
      <c r="A640" s="45"/>
      <c r="B640" s="45"/>
      <c r="C640" s="74"/>
      <c r="D640" s="7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</row>
    <row r="641" spans="1:22" ht="14.25" x14ac:dyDescent="0.2">
      <c r="A641" s="45"/>
      <c r="B641" s="45"/>
      <c r="C641" s="74"/>
      <c r="D641" s="7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</row>
    <row r="642" spans="1:22" ht="14.25" x14ac:dyDescent="0.2">
      <c r="A642" s="45"/>
      <c r="B642" s="45"/>
      <c r="C642" s="74"/>
      <c r="D642" s="7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</row>
    <row r="643" spans="1:22" ht="14.25" x14ac:dyDescent="0.2">
      <c r="A643" s="45"/>
      <c r="B643" s="45"/>
      <c r="C643" s="74"/>
      <c r="D643" s="7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</row>
    <row r="644" spans="1:22" ht="14.25" x14ac:dyDescent="0.2">
      <c r="A644" s="45"/>
      <c r="B644" s="45"/>
      <c r="C644" s="74"/>
      <c r="D644" s="7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</row>
    <row r="645" spans="1:22" ht="14.25" x14ac:dyDescent="0.2">
      <c r="A645" s="45"/>
      <c r="B645" s="45"/>
      <c r="C645" s="74"/>
      <c r="D645" s="7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</row>
    <row r="646" spans="1:22" ht="14.25" x14ac:dyDescent="0.2">
      <c r="A646" s="45"/>
      <c r="B646" s="45"/>
      <c r="C646" s="74"/>
      <c r="D646" s="7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</row>
    <row r="647" spans="1:22" ht="14.25" x14ac:dyDescent="0.2">
      <c r="A647" s="45"/>
      <c r="B647" s="45"/>
      <c r="C647" s="74"/>
      <c r="D647" s="7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</row>
    <row r="648" spans="1:22" ht="14.25" x14ac:dyDescent="0.2">
      <c r="A648" s="45"/>
      <c r="B648" s="45"/>
      <c r="C648" s="74"/>
      <c r="D648" s="7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</row>
    <row r="649" spans="1:22" ht="14.25" x14ac:dyDescent="0.2">
      <c r="A649" s="45"/>
      <c r="B649" s="45"/>
      <c r="C649" s="74"/>
      <c r="D649" s="7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</row>
    <row r="650" spans="1:22" ht="14.25" x14ac:dyDescent="0.2">
      <c r="A650" s="45"/>
      <c r="B650" s="45"/>
      <c r="C650" s="74"/>
      <c r="D650" s="7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</row>
    <row r="651" spans="1:22" ht="14.25" x14ac:dyDescent="0.2">
      <c r="A651" s="45"/>
      <c r="B651" s="45"/>
      <c r="C651" s="74"/>
      <c r="D651" s="7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</row>
    <row r="652" spans="1:22" ht="14.25" x14ac:dyDescent="0.2">
      <c r="A652" s="45"/>
      <c r="B652" s="45"/>
      <c r="C652" s="74"/>
      <c r="D652" s="7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</row>
    <row r="653" spans="1:22" ht="14.25" x14ac:dyDescent="0.2">
      <c r="A653" s="45"/>
      <c r="B653" s="45"/>
      <c r="C653" s="74"/>
      <c r="D653" s="7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</row>
    <row r="654" spans="1:22" ht="14.25" x14ac:dyDescent="0.2">
      <c r="A654" s="45"/>
      <c r="B654" s="45"/>
      <c r="C654" s="74"/>
      <c r="D654" s="7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</row>
    <row r="655" spans="1:22" ht="14.25" x14ac:dyDescent="0.2">
      <c r="A655" s="45"/>
      <c r="B655" s="45"/>
      <c r="C655" s="74"/>
      <c r="D655" s="7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</row>
    <row r="656" spans="1:22" ht="14.25" x14ac:dyDescent="0.2">
      <c r="A656" s="45"/>
      <c r="B656" s="45"/>
      <c r="C656" s="74"/>
      <c r="D656" s="7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</row>
    <row r="657" spans="1:22" ht="14.25" x14ac:dyDescent="0.2">
      <c r="A657" s="45"/>
      <c r="B657" s="45"/>
      <c r="C657" s="74"/>
      <c r="D657" s="7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</row>
    <row r="658" spans="1:22" ht="14.25" x14ac:dyDescent="0.2">
      <c r="A658" s="45"/>
      <c r="B658" s="45"/>
      <c r="C658" s="74"/>
      <c r="D658" s="7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</row>
    <row r="659" spans="1:22" ht="14.25" x14ac:dyDescent="0.2">
      <c r="A659" s="45"/>
      <c r="B659" s="45"/>
      <c r="C659" s="74"/>
      <c r="D659" s="7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</row>
    <row r="660" spans="1:22" ht="14.25" x14ac:dyDescent="0.2">
      <c r="A660" s="45"/>
      <c r="B660" s="45"/>
      <c r="C660" s="74"/>
      <c r="D660" s="7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</row>
    <row r="661" spans="1:22" ht="14.25" x14ac:dyDescent="0.2">
      <c r="A661" s="45"/>
      <c r="B661" s="45"/>
      <c r="C661" s="74"/>
      <c r="D661" s="7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</row>
    <row r="662" spans="1:22" ht="14.25" x14ac:dyDescent="0.2">
      <c r="A662" s="45"/>
      <c r="B662" s="45"/>
      <c r="C662" s="74"/>
      <c r="D662" s="7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</row>
    <row r="663" spans="1:22" ht="14.25" x14ac:dyDescent="0.2">
      <c r="A663" s="45"/>
      <c r="B663" s="45"/>
      <c r="C663" s="74"/>
      <c r="D663" s="7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</row>
    <row r="664" spans="1:22" ht="14.25" x14ac:dyDescent="0.2">
      <c r="A664" s="45"/>
      <c r="B664" s="45"/>
      <c r="C664" s="74"/>
      <c r="D664" s="7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</row>
    <row r="665" spans="1:22" ht="14.25" x14ac:dyDescent="0.2">
      <c r="A665" s="45"/>
      <c r="B665" s="45"/>
      <c r="C665" s="74"/>
      <c r="D665" s="7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</row>
    <row r="666" spans="1:22" ht="14.25" x14ac:dyDescent="0.2">
      <c r="A666" s="45"/>
      <c r="B666" s="45"/>
      <c r="C666" s="74"/>
      <c r="D666" s="7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</row>
    <row r="667" spans="1:22" ht="14.25" x14ac:dyDescent="0.2">
      <c r="A667" s="45"/>
      <c r="B667" s="45"/>
      <c r="C667" s="74"/>
      <c r="D667" s="7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</row>
    <row r="668" spans="1:22" ht="14.25" x14ac:dyDescent="0.2">
      <c r="A668" s="45"/>
      <c r="B668" s="45"/>
      <c r="C668" s="74"/>
      <c r="D668" s="7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</row>
    <row r="669" spans="1:22" ht="14.25" x14ac:dyDescent="0.2">
      <c r="A669" s="45"/>
      <c r="B669" s="45"/>
      <c r="C669" s="74"/>
      <c r="D669" s="7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</row>
    <row r="670" spans="1:22" ht="14.25" x14ac:dyDescent="0.2">
      <c r="A670" s="45"/>
      <c r="B670" s="45"/>
      <c r="C670" s="74"/>
      <c r="D670" s="7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</row>
    <row r="671" spans="1:22" ht="14.25" x14ac:dyDescent="0.2">
      <c r="A671" s="45"/>
      <c r="B671" s="45"/>
      <c r="C671" s="74"/>
      <c r="D671" s="7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</row>
    <row r="672" spans="1:22" ht="14.25" x14ac:dyDescent="0.2">
      <c r="A672" s="45"/>
      <c r="B672" s="45"/>
      <c r="C672" s="74"/>
      <c r="D672" s="7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</row>
    <row r="673" spans="1:22" ht="14.25" x14ac:dyDescent="0.2">
      <c r="A673" s="45"/>
      <c r="B673" s="45"/>
      <c r="C673" s="74"/>
      <c r="D673" s="7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</row>
    <row r="674" spans="1:22" ht="14.25" x14ac:dyDescent="0.2">
      <c r="A674" s="45"/>
      <c r="B674" s="45"/>
      <c r="C674" s="74"/>
      <c r="D674" s="7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</row>
    <row r="675" spans="1:22" ht="14.25" x14ac:dyDescent="0.2">
      <c r="A675" s="45"/>
      <c r="B675" s="45"/>
      <c r="C675" s="74"/>
      <c r="D675" s="7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</row>
    <row r="676" spans="1:22" ht="14.25" x14ac:dyDescent="0.2">
      <c r="A676" s="45"/>
      <c r="B676" s="45"/>
      <c r="C676" s="74"/>
      <c r="D676" s="7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</row>
    <row r="677" spans="1:22" ht="14.25" x14ac:dyDescent="0.2">
      <c r="A677" s="45"/>
      <c r="B677" s="45"/>
      <c r="C677" s="74"/>
      <c r="D677" s="7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</row>
    <row r="678" spans="1:22" ht="14.25" x14ac:dyDescent="0.2">
      <c r="A678" s="45"/>
      <c r="B678" s="45"/>
      <c r="C678" s="74"/>
      <c r="D678" s="7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</row>
    <row r="679" spans="1:22" ht="14.25" x14ac:dyDescent="0.2">
      <c r="A679" s="45"/>
      <c r="B679" s="45"/>
      <c r="C679" s="74"/>
      <c r="D679" s="7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</row>
    <row r="680" spans="1:22" ht="14.25" x14ac:dyDescent="0.2">
      <c r="A680" s="45"/>
      <c r="B680" s="45"/>
      <c r="C680" s="74"/>
      <c r="D680" s="7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</row>
    <row r="681" spans="1:22" ht="14.25" x14ac:dyDescent="0.2">
      <c r="A681" s="45"/>
      <c r="B681" s="45"/>
      <c r="C681" s="74"/>
      <c r="D681" s="7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</row>
    <row r="682" spans="1:22" ht="14.25" x14ac:dyDescent="0.2">
      <c r="A682" s="45"/>
      <c r="B682" s="45"/>
      <c r="C682" s="74"/>
      <c r="D682" s="7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</row>
    <row r="683" spans="1:22" ht="14.25" x14ac:dyDescent="0.2">
      <c r="A683" s="45"/>
      <c r="B683" s="45"/>
      <c r="C683" s="74"/>
      <c r="D683" s="7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</row>
    <row r="684" spans="1:22" ht="14.25" x14ac:dyDescent="0.2">
      <c r="A684" s="45"/>
      <c r="B684" s="45"/>
      <c r="C684" s="74"/>
      <c r="D684" s="7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</row>
    <row r="685" spans="1:22" ht="14.25" x14ac:dyDescent="0.2">
      <c r="A685" s="45"/>
      <c r="B685" s="45"/>
      <c r="C685" s="74"/>
      <c r="D685" s="7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</row>
    <row r="686" spans="1:22" ht="14.25" x14ac:dyDescent="0.2">
      <c r="A686" s="45"/>
      <c r="B686" s="45"/>
      <c r="C686" s="74"/>
      <c r="D686" s="7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</row>
    <row r="687" spans="1:22" ht="14.25" x14ac:dyDescent="0.2">
      <c r="A687" s="45"/>
      <c r="B687" s="45"/>
      <c r="C687" s="74"/>
      <c r="D687" s="7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</row>
    <row r="688" spans="1:22" ht="14.25" x14ac:dyDescent="0.2">
      <c r="A688" s="45"/>
      <c r="B688" s="45"/>
      <c r="C688" s="74"/>
      <c r="D688" s="7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</row>
    <row r="689" spans="1:22" ht="14.25" x14ac:dyDescent="0.2">
      <c r="A689" s="45"/>
      <c r="B689" s="45"/>
      <c r="C689" s="74"/>
      <c r="D689" s="7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</row>
    <row r="690" spans="1:22" ht="14.25" x14ac:dyDescent="0.2">
      <c r="A690" s="45"/>
      <c r="B690" s="45"/>
      <c r="C690" s="74"/>
      <c r="D690" s="7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</row>
    <row r="691" spans="1:22" ht="14.25" x14ac:dyDescent="0.2">
      <c r="A691" s="45"/>
      <c r="B691" s="45"/>
      <c r="C691" s="74"/>
      <c r="D691" s="7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</row>
    <row r="692" spans="1:22" ht="14.25" x14ac:dyDescent="0.2">
      <c r="A692" s="45"/>
      <c r="B692" s="45"/>
      <c r="C692" s="74"/>
      <c r="D692" s="7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</row>
    <row r="693" spans="1:22" ht="14.25" x14ac:dyDescent="0.2">
      <c r="A693" s="45"/>
      <c r="B693" s="45"/>
      <c r="C693" s="74"/>
      <c r="D693" s="7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</row>
    <row r="694" spans="1:22" ht="14.25" x14ac:dyDescent="0.2">
      <c r="A694" s="45"/>
      <c r="B694" s="45"/>
      <c r="C694" s="74"/>
      <c r="D694" s="7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</row>
    <row r="695" spans="1:22" ht="14.25" x14ac:dyDescent="0.2">
      <c r="A695" s="45"/>
      <c r="B695" s="45"/>
      <c r="C695" s="74"/>
      <c r="D695" s="7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</row>
    <row r="696" spans="1:22" ht="14.25" x14ac:dyDescent="0.2">
      <c r="A696" s="45"/>
      <c r="B696" s="45"/>
      <c r="C696" s="74"/>
      <c r="D696" s="7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</row>
    <row r="697" spans="1:22" ht="14.25" x14ac:dyDescent="0.2">
      <c r="A697" s="45"/>
      <c r="B697" s="45"/>
      <c r="C697" s="74"/>
      <c r="D697" s="7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</row>
    <row r="698" spans="1:22" ht="14.25" x14ac:dyDescent="0.2">
      <c r="A698" s="45"/>
      <c r="B698" s="45"/>
      <c r="C698" s="74"/>
      <c r="D698" s="7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</row>
    <row r="699" spans="1:22" ht="14.25" x14ac:dyDescent="0.2">
      <c r="A699" s="45"/>
      <c r="B699" s="45"/>
      <c r="C699" s="74"/>
      <c r="D699" s="7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</row>
    <row r="700" spans="1:22" ht="14.25" x14ac:dyDescent="0.2">
      <c r="A700" s="45"/>
      <c r="B700" s="45"/>
      <c r="C700" s="74"/>
      <c r="D700" s="7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</row>
    <row r="701" spans="1:22" ht="14.25" x14ac:dyDescent="0.2">
      <c r="A701" s="45"/>
      <c r="B701" s="45"/>
      <c r="C701" s="74"/>
      <c r="D701" s="7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</row>
    <row r="702" spans="1:22" ht="14.25" x14ac:dyDescent="0.2">
      <c r="A702" s="45"/>
      <c r="B702" s="45"/>
      <c r="C702" s="74"/>
      <c r="D702" s="7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</row>
    <row r="703" spans="1:22" ht="14.25" x14ac:dyDescent="0.2">
      <c r="A703" s="45"/>
      <c r="B703" s="45"/>
      <c r="C703" s="74"/>
      <c r="D703" s="7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</row>
    <row r="704" spans="1:22" ht="14.25" x14ac:dyDescent="0.2">
      <c r="A704" s="45"/>
      <c r="B704" s="45"/>
      <c r="C704" s="74"/>
      <c r="D704" s="7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</row>
    <row r="705" spans="1:22" ht="14.25" x14ac:dyDescent="0.2">
      <c r="A705" s="45"/>
      <c r="B705" s="45"/>
      <c r="C705" s="74"/>
      <c r="D705" s="7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</row>
    <row r="706" spans="1:22" ht="14.25" x14ac:dyDescent="0.2">
      <c r="A706" s="45"/>
      <c r="B706" s="45"/>
      <c r="C706" s="74"/>
      <c r="D706" s="7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</row>
    <row r="707" spans="1:22" ht="14.25" x14ac:dyDescent="0.2">
      <c r="A707" s="45"/>
      <c r="B707" s="45"/>
      <c r="C707" s="74"/>
      <c r="D707" s="7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</row>
    <row r="708" spans="1:22" ht="14.25" x14ac:dyDescent="0.2">
      <c r="A708" s="45"/>
      <c r="B708" s="45"/>
      <c r="C708" s="74"/>
      <c r="D708" s="7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</row>
    <row r="709" spans="1:22" ht="14.25" x14ac:dyDescent="0.2">
      <c r="A709" s="45"/>
      <c r="B709" s="45"/>
      <c r="C709" s="74"/>
      <c r="D709" s="7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</row>
    <row r="710" spans="1:22" ht="14.25" x14ac:dyDescent="0.2">
      <c r="A710" s="45"/>
      <c r="B710" s="45"/>
      <c r="C710" s="74"/>
      <c r="D710" s="7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</row>
    <row r="711" spans="1:22" ht="14.25" x14ac:dyDescent="0.2">
      <c r="A711" s="45"/>
      <c r="B711" s="45"/>
      <c r="C711" s="74"/>
      <c r="D711" s="7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</row>
    <row r="712" spans="1:22" ht="14.25" x14ac:dyDescent="0.2">
      <c r="A712" s="45"/>
      <c r="B712" s="45"/>
      <c r="C712" s="74"/>
      <c r="D712" s="7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</row>
    <row r="713" spans="1:22" ht="14.25" x14ac:dyDescent="0.2">
      <c r="A713" s="45"/>
      <c r="B713" s="45"/>
      <c r="C713" s="74"/>
      <c r="D713" s="7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</row>
    <row r="714" spans="1:22" ht="14.25" x14ac:dyDescent="0.2">
      <c r="A714" s="45"/>
      <c r="B714" s="45"/>
      <c r="C714" s="74"/>
      <c r="D714" s="7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</row>
    <row r="715" spans="1:22" ht="14.25" x14ac:dyDescent="0.2">
      <c r="A715" s="45"/>
      <c r="B715" s="45"/>
      <c r="C715" s="74"/>
      <c r="D715" s="7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</row>
    <row r="716" spans="1:22" ht="14.25" x14ac:dyDescent="0.2">
      <c r="A716" s="45"/>
      <c r="B716" s="45"/>
      <c r="C716" s="74"/>
      <c r="D716" s="7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</row>
    <row r="717" spans="1:22" ht="14.25" x14ac:dyDescent="0.2">
      <c r="A717" s="45"/>
      <c r="B717" s="45"/>
      <c r="C717" s="74"/>
      <c r="D717" s="7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</row>
    <row r="718" spans="1:22" ht="14.25" x14ac:dyDescent="0.2">
      <c r="A718" s="45"/>
      <c r="B718" s="45"/>
      <c r="C718" s="74"/>
      <c r="D718" s="7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</row>
    <row r="719" spans="1:22" ht="14.25" x14ac:dyDescent="0.2">
      <c r="A719" s="45"/>
      <c r="B719" s="45"/>
      <c r="C719" s="74"/>
      <c r="D719" s="7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</row>
    <row r="720" spans="1:22" ht="14.25" x14ac:dyDescent="0.2">
      <c r="A720" s="45"/>
      <c r="B720" s="45"/>
      <c r="C720" s="74"/>
      <c r="D720" s="7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</row>
    <row r="721" spans="1:22" ht="14.25" x14ac:dyDescent="0.2">
      <c r="A721" s="45"/>
      <c r="B721" s="45"/>
      <c r="C721" s="74"/>
      <c r="D721" s="7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</row>
    <row r="722" spans="1:22" ht="14.25" x14ac:dyDescent="0.2">
      <c r="A722" s="45"/>
      <c r="B722" s="45"/>
      <c r="C722" s="74"/>
      <c r="D722" s="7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</row>
    <row r="723" spans="1:22" ht="14.25" x14ac:dyDescent="0.2">
      <c r="A723" s="45"/>
      <c r="B723" s="45"/>
      <c r="C723" s="74"/>
      <c r="D723" s="7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</row>
    <row r="724" spans="1:22" ht="14.25" x14ac:dyDescent="0.2">
      <c r="A724" s="45"/>
      <c r="B724" s="45"/>
      <c r="C724" s="74"/>
      <c r="D724" s="7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</row>
    <row r="725" spans="1:22" ht="14.25" x14ac:dyDescent="0.2">
      <c r="A725" s="45"/>
      <c r="B725" s="45"/>
      <c r="C725" s="74"/>
      <c r="D725" s="7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</row>
    <row r="726" spans="1:22" ht="14.25" x14ac:dyDescent="0.2">
      <c r="A726" s="45"/>
      <c r="B726" s="45"/>
      <c r="C726" s="74"/>
      <c r="D726" s="7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</row>
    <row r="727" spans="1:22" ht="14.25" x14ac:dyDescent="0.2">
      <c r="A727" s="45"/>
      <c r="B727" s="45"/>
      <c r="C727" s="74"/>
      <c r="D727" s="7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</row>
    <row r="728" spans="1:22" ht="14.25" x14ac:dyDescent="0.2">
      <c r="A728" s="45"/>
      <c r="B728" s="45"/>
      <c r="C728" s="74"/>
      <c r="D728" s="7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</row>
    <row r="729" spans="1:22" ht="14.25" x14ac:dyDescent="0.2">
      <c r="A729" s="45"/>
      <c r="B729" s="45"/>
      <c r="C729" s="74"/>
      <c r="D729" s="7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</row>
    <row r="730" spans="1:22" ht="14.25" x14ac:dyDescent="0.2">
      <c r="A730" s="45"/>
      <c r="B730" s="45"/>
      <c r="C730" s="74"/>
      <c r="D730" s="7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</row>
    <row r="731" spans="1:22" ht="14.25" x14ac:dyDescent="0.2">
      <c r="A731" s="45"/>
      <c r="B731" s="45"/>
      <c r="C731" s="74"/>
      <c r="D731" s="7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</row>
    <row r="732" spans="1:22" ht="14.25" x14ac:dyDescent="0.2">
      <c r="A732" s="45"/>
      <c r="B732" s="45"/>
      <c r="C732" s="74"/>
      <c r="D732" s="7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</row>
    <row r="733" spans="1:22" ht="14.25" x14ac:dyDescent="0.2">
      <c r="A733" s="45"/>
      <c r="B733" s="45"/>
      <c r="C733" s="74"/>
      <c r="D733" s="7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</row>
    <row r="734" spans="1:22" ht="14.25" x14ac:dyDescent="0.2">
      <c r="A734" s="45"/>
      <c r="B734" s="45"/>
      <c r="C734" s="74"/>
      <c r="D734" s="7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</row>
    <row r="735" spans="1:22" ht="14.25" x14ac:dyDescent="0.2">
      <c r="A735" s="45"/>
      <c r="B735" s="45"/>
      <c r="C735" s="74"/>
      <c r="D735" s="7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</row>
    <row r="736" spans="1:22" ht="14.25" x14ac:dyDescent="0.2">
      <c r="A736" s="45"/>
      <c r="B736" s="45"/>
      <c r="C736" s="74"/>
      <c r="D736" s="7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</row>
    <row r="737" spans="1:22" ht="14.25" x14ac:dyDescent="0.2">
      <c r="A737" s="45"/>
      <c r="B737" s="45"/>
      <c r="C737" s="74"/>
      <c r="D737" s="7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</row>
    <row r="738" spans="1:22" ht="14.25" x14ac:dyDescent="0.2">
      <c r="A738" s="45"/>
      <c r="B738" s="45"/>
      <c r="C738" s="74"/>
      <c r="D738" s="7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</row>
    <row r="739" spans="1:22" ht="14.25" x14ac:dyDescent="0.2">
      <c r="A739" s="45"/>
      <c r="B739" s="45"/>
      <c r="C739" s="74"/>
      <c r="D739" s="7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</row>
    <row r="740" spans="1:22" ht="14.25" x14ac:dyDescent="0.2">
      <c r="A740" s="45"/>
      <c r="B740" s="45"/>
      <c r="C740" s="74"/>
      <c r="D740" s="7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</row>
    <row r="741" spans="1:22" ht="14.25" x14ac:dyDescent="0.2">
      <c r="A741" s="45"/>
      <c r="B741" s="45"/>
      <c r="C741" s="74"/>
      <c r="D741" s="7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</row>
    <row r="742" spans="1:22" ht="14.25" x14ac:dyDescent="0.2">
      <c r="A742" s="45"/>
      <c r="B742" s="45"/>
      <c r="C742" s="74"/>
      <c r="D742" s="7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</row>
    <row r="743" spans="1:22" ht="14.25" x14ac:dyDescent="0.2">
      <c r="A743" s="45"/>
      <c r="B743" s="45"/>
      <c r="C743" s="74"/>
      <c r="D743" s="7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</row>
    <row r="744" spans="1:22" ht="14.25" x14ac:dyDescent="0.2">
      <c r="A744" s="45"/>
      <c r="B744" s="45"/>
      <c r="C744" s="74"/>
      <c r="D744" s="7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</row>
    <row r="745" spans="1:22" ht="14.25" x14ac:dyDescent="0.2">
      <c r="A745" s="45"/>
      <c r="B745" s="45"/>
      <c r="C745" s="74"/>
      <c r="D745" s="7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</row>
    <row r="746" spans="1:22" ht="14.25" x14ac:dyDescent="0.2">
      <c r="A746" s="45"/>
      <c r="B746" s="45"/>
      <c r="C746" s="74"/>
      <c r="D746" s="7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</row>
    <row r="747" spans="1:22" ht="14.25" x14ac:dyDescent="0.2">
      <c r="A747" s="45"/>
      <c r="B747" s="45"/>
      <c r="C747" s="74"/>
      <c r="D747" s="7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</row>
    <row r="748" spans="1:22" ht="14.25" x14ac:dyDescent="0.2">
      <c r="A748" s="45"/>
      <c r="B748" s="45"/>
      <c r="C748" s="74"/>
      <c r="D748" s="7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</row>
    <row r="749" spans="1:22" ht="14.25" x14ac:dyDescent="0.2">
      <c r="A749" s="45"/>
      <c r="B749" s="45"/>
      <c r="C749" s="74"/>
      <c r="D749" s="7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</row>
    <row r="750" spans="1:22" ht="14.25" x14ac:dyDescent="0.2">
      <c r="A750" s="45"/>
      <c r="B750" s="45"/>
      <c r="C750" s="74"/>
      <c r="D750" s="7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</row>
    <row r="751" spans="1:22" ht="14.25" x14ac:dyDescent="0.2">
      <c r="A751" s="45"/>
      <c r="B751" s="45"/>
      <c r="C751" s="74"/>
      <c r="D751" s="7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</row>
    <row r="752" spans="1:22" ht="14.25" x14ac:dyDescent="0.2">
      <c r="A752" s="45"/>
      <c r="B752" s="45"/>
      <c r="C752" s="74"/>
      <c r="D752" s="7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</row>
    <row r="753" spans="1:22" ht="14.25" x14ac:dyDescent="0.2">
      <c r="A753" s="45"/>
      <c r="B753" s="45"/>
      <c r="C753" s="74"/>
      <c r="D753" s="7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</row>
    <row r="754" spans="1:22" ht="14.25" x14ac:dyDescent="0.2">
      <c r="A754" s="45"/>
      <c r="B754" s="45"/>
      <c r="C754" s="74"/>
      <c r="D754" s="7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</row>
    <row r="755" spans="1:22" ht="14.25" x14ac:dyDescent="0.2">
      <c r="A755" s="45"/>
      <c r="B755" s="45"/>
      <c r="C755" s="74"/>
      <c r="D755" s="7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</row>
    <row r="756" spans="1:22" ht="14.25" x14ac:dyDescent="0.2">
      <c r="A756" s="45"/>
      <c r="B756" s="45"/>
      <c r="C756" s="74"/>
      <c r="D756" s="7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</row>
    <row r="757" spans="1:22" ht="14.25" x14ac:dyDescent="0.2">
      <c r="A757" s="45"/>
      <c r="B757" s="45"/>
      <c r="C757" s="74"/>
      <c r="D757" s="7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</row>
    <row r="758" spans="1:22" ht="14.25" x14ac:dyDescent="0.2">
      <c r="A758" s="45"/>
      <c r="B758" s="45"/>
      <c r="C758" s="74"/>
      <c r="D758" s="7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</row>
    <row r="759" spans="1:22" ht="14.25" x14ac:dyDescent="0.2">
      <c r="A759" s="45"/>
      <c r="B759" s="45"/>
      <c r="C759" s="74"/>
      <c r="D759" s="7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</row>
    <row r="760" spans="1:22" ht="14.25" x14ac:dyDescent="0.2">
      <c r="A760" s="45"/>
      <c r="B760" s="45"/>
      <c r="C760" s="74"/>
      <c r="D760" s="7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</row>
    <row r="761" spans="1:22" ht="14.25" x14ac:dyDescent="0.2">
      <c r="A761" s="45"/>
      <c r="B761" s="45"/>
      <c r="C761" s="74"/>
      <c r="D761" s="7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</row>
    <row r="762" spans="1:22" ht="14.25" x14ac:dyDescent="0.2">
      <c r="A762" s="45"/>
      <c r="B762" s="45"/>
      <c r="C762" s="74"/>
      <c r="D762" s="7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</row>
    <row r="763" spans="1:22" ht="14.25" x14ac:dyDescent="0.2">
      <c r="A763" s="45"/>
      <c r="B763" s="45"/>
      <c r="C763" s="74"/>
      <c r="D763" s="7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</row>
    <row r="764" spans="1:22" ht="14.25" x14ac:dyDescent="0.2">
      <c r="A764" s="45"/>
      <c r="B764" s="45"/>
      <c r="C764" s="74"/>
      <c r="D764" s="7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</row>
    <row r="765" spans="1:22" ht="14.25" x14ac:dyDescent="0.2">
      <c r="A765" s="45"/>
      <c r="B765" s="45"/>
      <c r="C765" s="74"/>
      <c r="D765" s="7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</row>
    <row r="766" spans="1:22" ht="14.25" x14ac:dyDescent="0.2">
      <c r="A766" s="45"/>
      <c r="B766" s="45"/>
      <c r="C766" s="74"/>
      <c r="D766" s="7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</row>
    <row r="767" spans="1:22" ht="14.25" x14ac:dyDescent="0.2">
      <c r="A767" s="45"/>
      <c r="B767" s="45"/>
      <c r="C767" s="74"/>
      <c r="D767" s="7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</row>
    <row r="768" spans="1:22" ht="14.25" x14ac:dyDescent="0.2">
      <c r="A768" s="45"/>
      <c r="B768" s="45"/>
      <c r="C768" s="74"/>
      <c r="D768" s="7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</row>
    <row r="769" spans="1:22" ht="14.25" x14ac:dyDescent="0.2">
      <c r="A769" s="45"/>
      <c r="B769" s="45"/>
      <c r="C769" s="74"/>
      <c r="D769" s="7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</row>
    <row r="770" spans="1:22" ht="14.25" x14ac:dyDescent="0.2">
      <c r="A770" s="45"/>
      <c r="B770" s="45"/>
      <c r="C770" s="74"/>
      <c r="D770" s="7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</row>
    <row r="771" spans="1:22" ht="14.25" x14ac:dyDescent="0.2">
      <c r="A771" s="45"/>
      <c r="B771" s="45"/>
      <c r="C771" s="74"/>
      <c r="D771" s="7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</row>
    <row r="772" spans="1:22" ht="14.25" x14ac:dyDescent="0.2">
      <c r="A772" s="45"/>
      <c r="B772" s="45"/>
      <c r="C772" s="74"/>
      <c r="D772" s="7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</row>
    <row r="773" spans="1:22" ht="14.25" x14ac:dyDescent="0.2">
      <c r="A773" s="45"/>
      <c r="B773" s="45"/>
      <c r="C773" s="74"/>
      <c r="D773" s="7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</row>
    <row r="774" spans="1:22" ht="14.25" x14ac:dyDescent="0.2">
      <c r="A774" s="45"/>
      <c r="B774" s="45"/>
      <c r="C774" s="74"/>
      <c r="D774" s="7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</row>
    <row r="775" spans="1:22" ht="14.25" x14ac:dyDescent="0.2">
      <c r="A775" s="45"/>
      <c r="B775" s="45"/>
      <c r="C775" s="74"/>
      <c r="D775" s="7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</row>
    <row r="776" spans="1:22" ht="14.25" x14ac:dyDescent="0.2">
      <c r="A776" s="45"/>
      <c r="B776" s="45"/>
      <c r="C776" s="74"/>
      <c r="D776" s="7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</row>
    <row r="777" spans="1:22" ht="14.25" x14ac:dyDescent="0.2">
      <c r="A777" s="45"/>
      <c r="B777" s="45"/>
      <c r="C777" s="74"/>
      <c r="D777" s="7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</row>
    <row r="778" spans="1:22" ht="14.25" x14ac:dyDescent="0.2">
      <c r="A778" s="45"/>
      <c r="B778" s="45"/>
      <c r="C778" s="74"/>
      <c r="D778" s="7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</row>
    <row r="779" spans="1:22" ht="14.25" x14ac:dyDescent="0.2">
      <c r="A779" s="45"/>
      <c r="B779" s="45"/>
      <c r="C779" s="74"/>
      <c r="D779" s="7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</row>
    <row r="780" spans="1:22" ht="14.25" x14ac:dyDescent="0.2">
      <c r="A780" s="45"/>
      <c r="B780" s="45"/>
      <c r="C780" s="74"/>
      <c r="D780" s="7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</row>
    <row r="781" spans="1:22" ht="14.25" x14ac:dyDescent="0.2">
      <c r="A781" s="45"/>
      <c r="B781" s="45"/>
      <c r="C781" s="74"/>
      <c r="D781" s="7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</row>
    <row r="782" spans="1:22" ht="14.25" x14ac:dyDescent="0.2">
      <c r="A782" s="45"/>
      <c r="B782" s="45"/>
      <c r="C782" s="74"/>
      <c r="D782" s="7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</row>
    <row r="783" spans="1:22" ht="14.25" x14ac:dyDescent="0.2">
      <c r="A783" s="45"/>
      <c r="B783" s="45"/>
      <c r="C783" s="74"/>
      <c r="D783" s="7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</row>
    <row r="784" spans="1:22" ht="14.25" x14ac:dyDescent="0.2">
      <c r="A784" s="45"/>
      <c r="B784" s="45"/>
      <c r="C784" s="74"/>
      <c r="D784" s="7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</row>
    <row r="785" spans="1:22" ht="14.25" x14ac:dyDescent="0.2">
      <c r="A785" s="45"/>
      <c r="B785" s="45"/>
      <c r="C785" s="74"/>
      <c r="D785" s="7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</row>
    <row r="786" spans="1:22" ht="14.25" x14ac:dyDescent="0.2">
      <c r="A786" s="45"/>
      <c r="B786" s="45"/>
      <c r="C786" s="74"/>
      <c r="D786" s="7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</row>
    <row r="787" spans="1:22" ht="14.25" x14ac:dyDescent="0.2">
      <c r="A787" s="45"/>
      <c r="B787" s="45"/>
      <c r="C787" s="74"/>
      <c r="D787" s="7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</row>
    <row r="788" spans="1:22" ht="14.25" x14ac:dyDescent="0.2">
      <c r="A788" s="45"/>
      <c r="B788" s="45"/>
      <c r="C788" s="74"/>
      <c r="D788" s="7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</row>
    <row r="789" spans="1:22" ht="14.25" x14ac:dyDescent="0.2">
      <c r="A789" s="45"/>
      <c r="B789" s="45"/>
      <c r="C789" s="74"/>
      <c r="D789" s="7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</row>
    <row r="790" spans="1:22" ht="14.25" x14ac:dyDescent="0.2">
      <c r="A790" s="45"/>
      <c r="B790" s="45"/>
      <c r="C790" s="74"/>
      <c r="D790" s="7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</row>
    <row r="791" spans="1:22" ht="14.25" x14ac:dyDescent="0.2">
      <c r="A791" s="45"/>
      <c r="B791" s="45"/>
      <c r="C791" s="74"/>
      <c r="D791" s="7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</row>
    <row r="792" spans="1:22" ht="14.25" x14ac:dyDescent="0.2">
      <c r="A792" s="45"/>
      <c r="B792" s="45"/>
      <c r="C792" s="74"/>
      <c r="D792" s="7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</row>
    <row r="793" spans="1:22" ht="14.25" x14ac:dyDescent="0.2">
      <c r="A793" s="45"/>
      <c r="B793" s="45"/>
      <c r="C793" s="74"/>
      <c r="D793" s="7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</row>
    <row r="794" spans="1:22" ht="14.25" x14ac:dyDescent="0.2">
      <c r="A794" s="45"/>
      <c r="B794" s="45"/>
      <c r="C794" s="74"/>
      <c r="D794" s="7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</row>
    <row r="795" spans="1:22" ht="14.25" x14ac:dyDescent="0.2">
      <c r="A795" s="45"/>
      <c r="B795" s="45"/>
      <c r="C795" s="74"/>
      <c r="D795" s="7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</row>
    <row r="796" spans="1:22" ht="14.25" x14ac:dyDescent="0.2">
      <c r="A796" s="45"/>
      <c r="B796" s="45"/>
      <c r="C796" s="74"/>
      <c r="D796" s="7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</row>
    <row r="797" spans="1:22" ht="14.25" x14ac:dyDescent="0.2">
      <c r="A797" s="45"/>
      <c r="B797" s="45"/>
      <c r="C797" s="74"/>
      <c r="D797" s="7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</row>
    <row r="798" spans="1:22" ht="14.25" x14ac:dyDescent="0.2">
      <c r="A798" s="45"/>
      <c r="B798" s="45"/>
      <c r="C798" s="74"/>
      <c r="D798" s="7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</row>
    <row r="799" spans="1:22" ht="14.25" x14ac:dyDescent="0.2">
      <c r="A799" s="45"/>
      <c r="B799" s="45"/>
      <c r="C799" s="74"/>
      <c r="D799" s="7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</row>
    <row r="800" spans="1:22" ht="14.25" x14ac:dyDescent="0.2">
      <c r="A800" s="45"/>
      <c r="B800" s="45"/>
      <c r="C800" s="74"/>
      <c r="D800" s="7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</row>
    <row r="801" spans="1:22" ht="14.25" x14ac:dyDescent="0.2">
      <c r="A801" s="45"/>
      <c r="B801" s="45"/>
      <c r="C801" s="74"/>
      <c r="D801" s="7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</row>
    <row r="802" spans="1:22" ht="14.25" x14ac:dyDescent="0.2">
      <c r="A802" s="45"/>
      <c r="B802" s="45"/>
      <c r="C802" s="74"/>
      <c r="D802" s="7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</row>
    <row r="803" spans="1:22" ht="14.25" x14ac:dyDescent="0.2">
      <c r="A803" s="45"/>
      <c r="B803" s="45"/>
      <c r="C803" s="74"/>
      <c r="D803" s="7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</row>
    <row r="804" spans="1:22" ht="14.25" x14ac:dyDescent="0.2">
      <c r="A804" s="45"/>
      <c r="B804" s="45"/>
      <c r="C804" s="74"/>
      <c r="D804" s="7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</row>
    <row r="805" spans="1:22" ht="14.25" x14ac:dyDescent="0.2">
      <c r="A805" s="45"/>
      <c r="B805" s="45"/>
      <c r="C805" s="74"/>
      <c r="D805" s="7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</row>
    <row r="806" spans="1:22" ht="14.25" x14ac:dyDescent="0.2">
      <c r="A806" s="45"/>
      <c r="B806" s="45"/>
      <c r="C806" s="74"/>
      <c r="D806" s="7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</row>
    <row r="807" spans="1:22" ht="14.25" x14ac:dyDescent="0.2">
      <c r="A807" s="45"/>
      <c r="B807" s="45"/>
      <c r="C807" s="74"/>
      <c r="D807" s="7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</row>
    <row r="808" spans="1:22" ht="14.25" x14ac:dyDescent="0.2">
      <c r="A808" s="45"/>
      <c r="B808" s="45"/>
      <c r="C808" s="74"/>
      <c r="D808" s="7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</row>
    <row r="809" spans="1:22" ht="14.25" x14ac:dyDescent="0.2">
      <c r="A809" s="45"/>
      <c r="B809" s="45"/>
      <c r="C809" s="74"/>
      <c r="D809" s="7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</row>
    <row r="810" spans="1:22" ht="14.25" x14ac:dyDescent="0.2">
      <c r="A810" s="45"/>
      <c r="B810" s="45"/>
      <c r="C810" s="74"/>
      <c r="D810" s="7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</row>
    <row r="811" spans="1:22" ht="14.25" x14ac:dyDescent="0.2">
      <c r="A811" s="45"/>
      <c r="B811" s="45"/>
      <c r="C811" s="74"/>
      <c r="D811" s="7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</row>
    <row r="812" spans="1:22" ht="14.25" x14ac:dyDescent="0.2">
      <c r="A812" s="45"/>
      <c r="B812" s="45"/>
      <c r="C812" s="74"/>
      <c r="D812" s="7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</row>
    <row r="813" spans="1:22" ht="14.25" x14ac:dyDescent="0.2">
      <c r="A813" s="45"/>
      <c r="B813" s="45"/>
      <c r="C813" s="74"/>
      <c r="D813" s="7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</row>
    <row r="814" spans="1:22" ht="14.25" x14ac:dyDescent="0.2">
      <c r="A814" s="45"/>
      <c r="B814" s="45"/>
      <c r="C814" s="74"/>
      <c r="D814" s="7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</row>
    <row r="815" spans="1:22" ht="14.25" x14ac:dyDescent="0.2">
      <c r="A815" s="45"/>
      <c r="B815" s="45"/>
      <c r="C815" s="74"/>
      <c r="D815" s="7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</row>
    <row r="816" spans="1:22" ht="14.25" x14ac:dyDescent="0.2">
      <c r="A816" s="45"/>
      <c r="B816" s="45"/>
      <c r="C816" s="74"/>
      <c r="D816" s="7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</row>
    <row r="817" spans="1:22" ht="14.25" x14ac:dyDescent="0.2">
      <c r="A817" s="45"/>
      <c r="B817" s="45"/>
      <c r="C817" s="74"/>
      <c r="D817" s="7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</row>
    <row r="818" spans="1:22" ht="14.25" x14ac:dyDescent="0.2">
      <c r="A818" s="45"/>
      <c r="B818" s="45"/>
      <c r="C818" s="74"/>
      <c r="D818" s="7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</row>
    <row r="819" spans="1:22" ht="14.25" x14ac:dyDescent="0.2">
      <c r="A819" s="45"/>
      <c r="B819" s="45"/>
      <c r="C819" s="74"/>
      <c r="D819" s="7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</row>
    <row r="820" spans="1:22" ht="14.25" x14ac:dyDescent="0.2">
      <c r="A820" s="45"/>
      <c r="B820" s="45"/>
      <c r="C820" s="74"/>
      <c r="D820" s="7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</row>
    <row r="821" spans="1:22" ht="14.25" x14ac:dyDescent="0.2">
      <c r="A821" s="45"/>
      <c r="B821" s="45"/>
      <c r="C821" s="74"/>
      <c r="D821" s="7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</row>
    <row r="822" spans="1:22" ht="14.25" x14ac:dyDescent="0.2">
      <c r="A822" s="45"/>
      <c r="B822" s="45"/>
      <c r="C822" s="74"/>
      <c r="D822" s="7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</row>
    <row r="823" spans="1:22" ht="14.25" x14ac:dyDescent="0.2">
      <c r="A823" s="45"/>
      <c r="B823" s="45"/>
      <c r="C823" s="74"/>
      <c r="D823" s="7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</row>
    <row r="824" spans="1:22" ht="14.25" x14ac:dyDescent="0.2">
      <c r="A824" s="45"/>
      <c r="B824" s="45"/>
      <c r="C824" s="74"/>
      <c r="D824" s="7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</row>
    <row r="825" spans="1:22" ht="14.25" x14ac:dyDescent="0.2">
      <c r="A825" s="45"/>
      <c r="B825" s="45"/>
      <c r="C825" s="74"/>
      <c r="D825" s="7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</row>
    <row r="826" spans="1:22" ht="14.25" x14ac:dyDescent="0.2">
      <c r="A826" s="45"/>
      <c r="B826" s="45"/>
      <c r="C826" s="74"/>
      <c r="D826" s="7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</row>
    <row r="827" spans="1:22" ht="14.25" x14ac:dyDescent="0.2">
      <c r="A827" s="45"/>
      <c r="B827" s="45"/>
      <c r="C827" s="74"/>
      <c r="D827" s="7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</row>
    <row r="828" spans="1:22" ht="14.25" x14ac:dyDescent="0.2">
      <c r="A828" s="45"/>
      <c r="B828" s="45"/>
      <c r="C828" s="74"/>
      <c r="D828" s="7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</row>
    <row r="829" spans="1:22" ht="14.25" x14ac:dyDescent="0.2">
      <c r="A829" s="45"/>
      <c r="B829" s="45"/>
      <c r="C829" s="74"/>
      <c r="D829" s="7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</row>
    <row r="830" spans="1:22" ht="14.25" x14ac:dyDescent="0.2">
      <c r="A830" s="45"/>
      <c r="B830" s="45"/>
      <c r="C830" s="74"/>
      <c r="D830" s="7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</row>
    <row r="831" spans="1:22" ht="14.25" x14ac:dyDescent="0.2">
      <c r="A831" s="45"/>
      <c r="B831" s="45"/>
      <c r="C831" s="74"/>
      <c r="D831" s="7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</row>
    <row r="832" spans="1:22" ht="14.25" x14ac:dyDescent="0.2">
      <c r="A832" s="45"/>
      <c r="B832" s="45"/>
      <c r="C832" s="74"/>
      <c r="D832" s="7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</row>
    <row r="833" spans="1:22" ht="14.25" x14ac:dyDescent="0.2">
      <c r="A833" s="45"/>
      <c r="B833" s="45"/>
      <c r="C833" s="74"/>
      <c r="D833" s="7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</row>
    <row r="834" spans="1:22" ht="14.25" x14ac:dyDescent="0.2">
      <c r="A834" s="45"/>
      <c r="B834" s="45"/>
      <c r="C834" s="74"/>
      <c r="D834" s="7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</row>
    <row r="835" spans="1:22" ht="14.25" x14ac:dyDescent="0.2">
      <c r="A835" s="45"/>
      <c r="B835" s="45"/>
      <c r="C835" s="74"/>
      <c r="D835" s="7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</row>
    <row r="836" spans="1:22" ht="14.25" x14ac:dyDescent="0.2">
      <c r="A836" s="45"/>
      <c r="B836" s="45"/>
      <c r="C836" s="74"/>
      <c r="D836" s="7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</row>
    <row r="837" spans="1:22" ht="14.25" x14ac:dyDescent="0.2">
      <c r="A837" s="45"/>
      <c r="B837" s="45"/>
      <c r="C837" s="74"/>
      <c r="D837" s="7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</row>
    <row r="838" spans="1:22" ht="14.25" x14ac:dyDescent="0.2">
      <c r="A838" s="45"/>
      <c r="B838" s="45"/>
      <c r="C838" s="74"/>
      <c r="D838" s="7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</row>
    <row r="839" spans="1:22" ht="14.25" x14ac:dyDescent="0.2">
      <c r="A839" s="45"/>
      <c r="B839" s="45"/>
      <c r="C839" s="74"/>
      <c r="D839" s="7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</row>
    <row r="840" spans="1:22" ht="14.25" x14ac:dyDescent="0.2">
      <c r="A840" s="45"/>
      <c r="B840" s="45"/>
      <c r="C840" s="74"/>
      <c r="D840" s="7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</row>
    <row r="841" spans="1:22" ht="14.25" x14ac:dyDescent="0.2">
      <c r="A841" s="45"/>
      <c r="B841" s="45"/>
      <c r="C841" s="74"/>
      <c r="D841" s="7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</row>
    <row r="842" spans="1:22" ht="14.25" x14ac:dyDescent="0.2">
      <c r="A842" s="45"/>
      <c r="B842" s="45"/>
      <c r="C842" s="74"/>
      <c r="D842" s="7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</row>
    <row r="843" spans="1:22" ht="14.25" x14ac:dyDescent="0.2">
      <c r="A843" s="45"/>
      <c r="B843" s="45"/>
      <c r="C843" s="74"/>
      <c r="D843" s="7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</row>
    <row r="844" spans="1:22" ht="14.25" x14ac:dyDescent="0.2">
      <c r="A844" s="45"/>
      <c r="B844" s="45"/>
      <c r="C844" s="74"/>
      <c r="D844" s="7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</row>
    <row r="845" spans="1:22" ht="14.25" x14ac:dyDescent="0.2">
      <c r="A845" s="45"/>
      <c r="B845" s="45"/>
      <c r="C845" s="74"/>
      <c r="D845" s="7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</row>
    <row r="846" spans="1:22" ht="14.25" x14ac:dyDescent="0.2">
      <c r="A846" s="45"/>
      <c r="B846" s="45"/>
      <c r="C846" s="74"/>
      <c r="D846" s="7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</row>
    <row r="847" spans="1:22" ht="14.25" x14ac:dyDescent="0.2">
      <c r="A847" s="45"/>
      <c r="B847" s="45"/>
      <c r="C847" s="74"/>
      <c r="D847" s="7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</row>
    <row r="848" spans="1:22" ht="14.25" x14ac:dyDescent="0.2">
      <c r="A848" s="45"/>
      <c r="B848" s="45"/>
      <c r="C848" s="74"/>
      <c r="D848" s="7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</row>
    <row r="849" spans="1:22" ht="14.25" x14ac:dyDescent="0.2">
      <c r="A849" s="45"/>
      <c r="B849" s="45"/>
      <c r="C849" s="74"/>
      <c r="D849" s="7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</row>
    <row r="850" spans="1:22" ht="14.25" x14ac:dyDescent="0.2">
      <c r="A850" s="45"/>
      <c r="B850" s="45"/>
      <c r="C850" s="74"/>
      <c r="D850" s="7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</row>
    <row r="851" spans="1:22" ht="14.25" x14ac:dyDescent="0.2">
      <c r="A851" s="45"/>
      <c r="B851" s="45"/>
      <c r="C851" s="74"/>
      <c r="D851" s="7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</row>
    <row r="852" spans="1:22" ht="14.25" x14ac:dyDescent="0.2">
      <c r="A852" s="45"/>
      <c r="B852" s="45"/>
      <c r="C852" s="74"/>
      <c r="D852" s="7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</row>
    <row r="853" spans="1:22" ht="14.25" x14ac:dyDescent="0.2">
      <c r="A853" s="45"/>
      <c r="B853" s="45"/>
      <c r="C853" s="74"/>
      <c r="D853" s="7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</row>
    <row r="854" spans="1:22" ht="14.25" x14ac:dyDescent="0.2">
      <c r="A854" s="45"/>
      <c r="B854" s="45"/>
      <c r="C854" s="74"/>
      <c r="D854" s="7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</row>
    <row r="855" spans="1:22" ht="14.25" x14ac:dyDescent="0.2">
      <c r="A855" s="45"/>
      <c r="B855" s="45"/>
      <c r="C855" s="74"/>
      <c r="D855" s="7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</row>
    <row r="856" spans="1:22" ht="14.25" x14ac:dyDescent="0.2">
      <c r="A856" s="45"/>
      <c r="B856" s="45"/>
      <c r="C856" s="74"/>
      <c r="D856" s="7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</row>
    <row r="857" spans="1:22" ht="14.25" x14ac:dyDescent="0.2">
      <c r="A857" s="45"/>
      <c r="B857" s="45"/>
      <c r="C857" s="74"/>
      <c r="D857" s="7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</row>
    <row r="858" spans="1:22" ht="14.25" x14ac:dyDescent="0.2">
      <c r="A858" s="45"/>
      <c r="B858" s="45"/>
      <c r="C858" s="74"/>
      <c r="D858" s="7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</row>
    <row r="859" spans="1:22" ht="14.25" x14ac:dyDescent="0.2">
      <c r="A859" s="45"/>
      <c r="B859" s="45"/>
      <c r="C859" s="74"/>
      <c r="D859" s="7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</row>
    <row r="860" spans="1:22" ht="14.25" x14ac:dyDescent="0.2">
      <c r="A860" s="45"/>
      <c r="B860" s="45"/>
      <c r="C860" s="74"/>
      <c r="D860" s="7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</row>
    <row r="861" spans="1:22" ht="14.25" x14ac:dyDescent="0.2">
      <c r="A861" s="45"/>
      <c r="B861" s="45"/>
      <c r="C861" s="74"/>
      <c r="D861" s="7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</row>
    <row r="862" spans="1:22" ht="14.25" x14ac:dyDescent="0.2">
      <c r="A862" s="45"/>
      <c r="B862" s="45"/>
      <c r="C862" s="74"/>
      <c r="D862" s="7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</row>
    <row r="863" spans="1:22" ht="14.25" x14ac:dyDescent="0.2">
      <c r="A863" s="45"/>
      <c r="B863" s="45"/>
      <c r="C863" s="74"/>
      <c r="D863" s="7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</row>
    <row r="864" spans="1:22" ht="14.25" x14ac:dyDescent="0.2">
      <c r="A864" s="45"/>
      <c r="B864" s="45"/>
      <c r="C864" s="74"/>
      <c r="D864" s="7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</row>
    <row r="865" spans="1:22" ht="14.25" x14ac:dyDescent="0.2">
      <c r="A865" s="45"/>
      <c r="B865" s="45"/>
      <c r="C865" s="74"/>
      <c r="D865" s="7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</row>
    <row r="866" spans="1:22" ht="14.25" x14ac:dyDescent="0.2">
      <c r="A866" s="45"/>
      <c r="B866" s="45"/>
      <c r="C866" s="74"/>
      <c r="D866" s="7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</row>
    <row r="867" spans="1:22" ht="14.25" x14ac:dyDescent="0.2">
      <c r="A867" s="45"/>
      <c r="B867" s="45"/>
      <c r="C867" s="74"/>
      <c r="D867" s="7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</row>
    <row r="868" spans="1:22" ht="14.25" x14ac:dyDescent="0.2">
      <c r="A868" s="45"/>
      <c r="B868" s="45"/>
      <c r="C868" s="74"/>
      <c r="D868" s="7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</row>
    <row r="869" spans="1:22" ht="14.25" x14ac:dyDescent="0.2">
      <c r="A869" s="45"/>
      <c r="B869" s="45"/>
      <c r="C869" s="74"/>
      <c r="D869" s="7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</row>
    <row r="870" spans="1:22" ht="14.25" x14ac:dyDescent="0.2">
      <c r="A870" s="45"/>
      <c r="B870" s="45"/>
      <c r="C870" s="74"/>
      <c r="D870" s="7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</row>
    <row r="871" spans="1:22" ht="14.25" x14ac:dyDescent="0.2">
      <c r="A871" s="45"/>
      <c r="B871" s="45"/>
      <c r="C871" s="74"/>
      <c r="D871" s="7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</row>
    <row r="872" spans="1:22" ht="14.25" x14ac:dyDescent="0.2">
      <c r="A872" s="45"/>
      <c r="B872" s="45"/>
      <c r="C872" s="74"/>
      <c r="D872" s="7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</row>
    <row r="873" spans="1:22" ht="14.25" x14ac:dyDescent="0.2">
      <c r="A873" s="45"/>
      <c r="B873" s="45"/>
      <c r="C873" s="74"/>
      <c r="D873" s="7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</row>
    <row r="874" spans="1:22" ht="14.25" x14ac:dyDescent="0.2">
      <c r="A874" s="45"/>
      <c r="B874" s="45"/>
      <c r="C874" s="74"/>
      <c r="D874" s="7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</row>
    <row r="875" spans="1:22" ht="14.25" x14ac:dyDescent="0.2">
      <c r="A875" s="45"/>
      <c r="B875" s="45"/>
      <c r="C875" s="74"/>
      <c r="D875" s="7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</row>
    <row r="876" spans="1:22" ht="14.25" x14ac:dyDescent="0.2">
      <c r="A876" s="45"/>
      <c r="B876" s="45"/>
      <c r="C876" s="74"/>
      <c r="D876" s="7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</row>
    <row r="877" spans="1:22" ht="14.25" x14ac:dyDescent="0.2">
      <c r="A877" s="45"/>
      <c r="B877" s="45"/>
      <c r="C877" s="74"/>
      <c r="D877" s="7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</row>
    <row r="878" spans="1:22" ht="14.25" x14ac:dyDescent="0.2">
      <c r="A878" s="45"/>
      <c r="B878" s="45"/>
      <c r="C878" s="74"/>
      <c r="D878" s="7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</row>
    <row r="879" spans="1:22" ht="14.25" x14ac:dyDescent="0.2">
      <c r="A879" s="45"/>
      <c r="B879" s="45"/>
      <c r="C879" s="74"/>
      <c r="D879" s="7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</row>
    <row r="880" spans="1:22" ht="14.25" x14ac:dyDescent="0.2">
      <c r="A880" s="45"/>
      <c r="B880" s="45"/>
      <c r="C880" s="74"/>
      <c r="D880" s="7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</row>
    <row r="881" spans="1:22" ht="14.25" x14ac:dyDescent="0.2">
      <c r="A881" s="45"/>
      <c r="B881" s="45"/>
      <c r="C881" s="74"/>
      <c r="D881" s="7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</row>
    <row r="882" spans="1:22" ht="14.25" x14ac:dyDescent="0.2">
      <c r="A882" s="45"/>
      <c r="B882" s="45"/>
      <c r="C882" s="74"/>
      <c r="D882" s="7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</row>
    <row r="883" spans="1:22" ht="14.25" x14ac:dyDescent="0.2">
      <c r="A883" s="45"/>
      <c r="B883" s="45"/>
      <c r="C883" s="74"/>
      <c r="D883" s="7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</row>
    <row r="884" spans="1:22" ht="14.25" x14ac:dyDescent="0.2">
      <c r="A884" s="45"/>
      <c r="B884" s="45"/>
      <c r="C884" s="74"/>
      <c r="D884" s="7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</row>
    <row r="885" spans="1:22" ht="14.25" x14ac:dyDescent="0.2">
      <c r="A885" s="45"/>
      <c r="B885" s="45"/>
      <c r="C885" s="74"/>
      <c r="D885" s="7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</row>
    <row r="886" spans="1:22" ht="14.25" x14ac:dyDescent="0.2">
      <c r="A886" s="45"/>
      <c r="B886" s="45"/>
      <c r="C886" s="74"/>
      <c r="D886" s="7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</row>
    <row r="887" spans="1:22" ht="14.25" x14ac:dyDescent="0.2">
      <c r="A887" s="45"/>
      <c r="B887" s="45"/>
      <c r="C887" s="74"/>
      <c r="D887" s="7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</row>
    <row r="888" spans="1:22" ht="14.25" x14ac:dyDescent="0.2">
      <c r="A888" s="45"/>
      <c r="B888" s="45"/>
      <c r="C888" s="74"/>
      <c r="D888" s="7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</row>
    <row r="889" spans="1:22" ht="14.25" x14ac:dyDescent="0.2">
      <c r="A889" s="45"/>
      <c r="B889" s="45"/>
      <c r="C889" s="74"/>
      <c r="D889" s="7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</row>
    <row r="890" spans="1:22" ht="14.25" x14ac:dyDescent="0.2">
      <c r="A890" s="45"/>
      <c r="B890" s="45"/>
      <c r="C890" s="74"/>
      <c r="D890" s="7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</row>
    <row r="891" spans="1:22" ht="14.25" x14ac:dyDescent="0.2">
      <c r="A891" s="45"/>
      <c r="B891" s="45"/>
      <c r="C891" s="74"/>
      <c r="D891" s="7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</row>
    <row r="892" spans="1:22" ht="14.25" x14ac:dyDescent="0.2">
      <c r="A892" s="45"/>
      <c r="B892" s="45"/>
      <c r="C892" s="74"/>
      <c r="D892" s="7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</row>
    <row r="893" spans="1:22" ht="14.25" x14ac:dyDescent="0.2">
      <c r="A893" s="45"/>
      <c r="B893" s="45"/>
      <c r="C893" s="74"/>
      <c r="D893" s="7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</row>
    <row r="894" spans="1:22" ht="14.25" x14ac:dyDescent="0.2">
      <c r="A894" s="45"/>
      <c r="B894" s="45"/>
      <c r="C894" s="74"/>
      <c r="D894" s="7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</row>
    <row r="895" spans="1:22" ht="14.25" x14ac:dyDescent="0.2">
      <c r="A895" s="45"/>
      <c r="B895" s="45"/>
      <c r="C895" s="74"/>
      <c r="D895" s="7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</row>
    <row r="896" spans="1:22" ht="14.25" x14ac:dyDescent="0.2">
      <c r="A896" s="45"/>
      <c r="B896" s="45"/>
      <c r="C896" s="74"/>
      <c r="D896" s="7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</row>
    <row r="897" spans="1:22" ht="14.25" x14ac:dyDescent="0.2">
      <c r="A897" s="45"/>
      <c r="B897" s="45"/>
      <c r="C897" s="74"/>
      <c r="D897" s="7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</row>
    <row r="898" spans="1:22" ht="14.25" x14ac:dyDescent="0.2">
      <c r="A898" s="45"/>
      <c r="B898" s="45"/>
      <c r="C898" s="74"/>
      <c r="D898" s="7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</row>
    <row r="899" spans="1:22" ht="14.25" x14ac:dyDescent="0.2">
      <c r="A899" s="45"/>
      <c r="B899" s="45"/>
      <c r="C899" s="74"/>
      <c r="D899" s="7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</row>
    <row r="900" spans="1:22" ht="14.25" x14ac:dyDescent="0.2">
      <c r="A900" s="45"/>
      <c r="B900" s="45"/>
      <c r="C900" s="74"/>
      <c r="D900" s="7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</row>
    <row r="901" spans="1:22" ht="14.25" x14ac:dyDescent="0.2">
      <c r="A901" s="45"/>
      <c r="B901" s="45"/>
      <c r="C901" s="74"/>
      <c r="D901" s="7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</row>
    <row r="902" spans="1:22" ht="14.25" x14ac:dyDescent="0.2">
      <c r="A902" s="45"/>
      <c r="B902" s="45"/>
      <c r="C902" s="74"/>
      <c r="D902" s="7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</row>
    <row r="903" spans="1:22" ht="14.25" x14ac:dyDescent="0.2">
      <c r="A903" s="45"/>
      <c r="B903" s="45"/>
      <c r="C903" s="74"/>
      <c r="D903" s="7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</row>
    <row r="904" spans="1:22" ht="14.25" x14ac:dyDescent="0.2">
      <c r="A904" s="45"/>
      <c r="B904" s="45"/>
      <c r="C904" s="74"/>
      <c r="D904" s="7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</row>
    <row r="905" spans="1:22" ht="14.25" x14ac:dyDescent="0.2">
      <c r="A905" s="45"/>
      <c r="B905" s="45"/>
      <c r="C905" s="74"/>
      <c r="D905" s="7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</row>
    <row r="906" spans="1:22" ht="14.25" x14ac:dyDescent="0.2">
      <c r="A906" s="45"/>
      <c r="B906" s="45"/>
      <c r="C906" s="74"/>
      <c r="D906" s="7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</row>
    <row r="907" spans="1:22" ht="14.25" x14ac:dyDescent="0.2">
      <c r="A907" s="45"/>
      <c r="B907" s="45"/>
      <c r="C907" s="74"/>
      <c r="D907" s="7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</row>
    <row r="908" spans="1:22" ht="14.25" x14ac:dyDescent="0.2">
      <c r="A908" s="45"/>
      <c r="B908" s="45"/>
      <c r="C908" s="74"/>
      <c r="D908" s="7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</row>
    <row r="909" spans="1:22" ht="14.25" x14ac:dyDescent="0.2">
      <c r="A909" s="45"/>
      <c r="B909" s="45"/>
      <c r="C909" s="74"/>
      <c r="D909" s="7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</row>
    <row r="910" spans="1:22" ht="14.25" x14ac:dyDescent="0.2">
      <c r="A910" s="45"/>
      <c r="B910" s="45"/>
      <c r="C910" s="74"/>
      <c r="D910" s="7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</row>
    <row r="911" spans="1:22" ht="14.25" x14ac:dyDescent="0.2">
      <c r="A911" s="45"/>
      <c r="B911" s="45"/>
      <c r="C911" s="74"/>
      <c r="D911" s="7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</row>
    <row r="912" spans="1:22" ht="14.25" x14ac:dyDescent="0.2">
      <c r="A912" s="45"/>
      <c r="B912" s="45"/>
      <c r="C912" s="74"/>
      <c r="D912" s="7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</row>
    <row r="913" spans="1:22" ht="14.25" x14ac:dyDescent="0.2">
      <c r="A913" s="45"/>
      <c r="B913" s="45"/>
      <c r="C913" s="74"/>
      <c r="D913" s="7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</row>
    <row r="914" spans="1:22" ht="14.25" x14ac:dyDescent="0.2">
      <c r="A914" s="45"/>
      <c r="B914" s="45"/>
      <c r="C914" s="74"/>
      <c r="D914" s="7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</row>
    <row r="915" spans="1:22" ht="14.25" x14ac:dyDescent="0.2">
      <c r="A915" s="45"/>
      <c r="B915" s="45"/>
      <c r="C915" s="74"/>
      <c r="D915" s="7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</row>
    <row r="916" spans="1:22" ht="14.25" x14ac:dyDescent="0.2">
      <c r="A916" s="45"/>
      <c r="B916" s="45"/>
      <c r="C916" s="74"/>
      <c r="D916" s="7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</row>
    <row r="917" spans="1:22" ht="14.25" x14ac:dyDescent="0.2">
      <c r="A917" s="45"/>
      <c r="B917" s="45"/>
      <c r="C917" s="74"/>
      <c r="D917" s="7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</row>
    <row r="918" spans="1:22" ht="14.25" x14ac:dyDescent="0.2">
      <c r="A918" s="45"/>
      <c r="B918" s="45"/>
      <c r="C918" s="74"/>
      <c r="D918" s="7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</row>
    <row r="919" spans="1:22" ht="14.25" x14ac:dyDescent="0.2">
      <c r="A919" s="45"/>
      <c r="B919" s="45"/>
      <c r="C919" s="74"/>
      <c r="D919" s="7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</row>
    <row r="920" spans="1:22" ht="14.25" x14ac:dyDescent="0.2">
      <c r="A920" s="45"/>
      <c r="B920" s="45"/>
      <c r="C920" s="74"/>
      <c r="D920" s="7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</row>
    <row r="921" spans="1:22" ht="14.25" x14ac:dyDescent="0.2">
      <c r="A921" s="45"/>
      <c r="B921" s="45"/>
      <c r="C921" s="74"/>
      <c r="D921" s="7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</row>
    <row r="922" spans="1:22" ht="14.25" x14ac:dyDescent="0.2">
      <c r="A922" s="45"/>
      <c r="B922" s="45"/>
      <c r="C922" s="74"/>
      <c r="D922" s="7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</row>
    <row r="923" spans="1:22" ht="14.25" x14ac:dyDescent="0.2">
      <c r="A923" s="45"/>
      <c r="B923" s="45"/>
      <c r="C923" s="74"/>
      <c r="D923" s="7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</row>
    <row r="924" spans="1:22" ht="14.25" x14ac:dyDescent="0.2">
      <c r="A924" s="45"/>
      <c r="B924" s="45"/>
      <c r="C924" s="74"/>
      <c r="D924" s="7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</row>
    <row r="925" spans="1:22" ht="14.25" x14ac:dyDescent="0.2">
      <c r="A925" s="45"/>
      <c r="B925" s="45"/>
      <c r="C925" s="74"/>
      <c r="D925" s="7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</row>
    <row r="926" spans="1:22" ht="14.25" x14ac:dyDescent="0.2">
      <c r="A926" s="45"/>
      <c r="B926" s="45"/>
      <c r="C926" s="74"/>
      <c r="D926" s="7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</row>
    <row r="927" spans="1:22" ht="14.25" x14ac:dyDescent="0.2">
      <c r="A927" s="45"/>
      <c r="B927" s="45"/>
      <c r="C927" s="74"/>
      <c r="D927" s="7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</row>
    <row r="928" spans="1:22" ht="14.25" x14ac:dyDescent="0.2">
      <c r="A928" s="45"/>
      <c r="B928" s="45"/>
      <c r="C928" s="74"/>
      <c r="D928" s="7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</row>
    <row r="929" spans="1:22" ht="14.25" x14ac:dyDescent="0.2">
      <c r="A929" s="45"/>
      <c r="B929" s="45"/>
      <c r="C929" s="74"/>
      <c r="D929" s="7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</row>
    <row r="930" spans="1:22" ht="14.25" x14ac:dyDescent="0.2">
      <c r="A930" s="45"/>
      <c r="B930" s="45"/>
      <c r="C930" s="74"/>
      <c r="D930" s="7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</row>
    <row r="931" spans="1:22" ht="14.25" x14ac:dyDescent="0.2">
      <c r="A931" s="45"/>
      <c r="B931" s="45"/>
      <c r="C931" s="74"/>
      <c r="D931" s="7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</row>
    <row r="932" spans="1:22" ht="14.25" x14ac:dyDescent="0.2">
      <c r="A932" s="45"/>
      <c r="B932" s="45"/>
      <c r="C932" s="74"/>
      <c r="D932" s="7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</row>
    <row r="933" spans="1:22" ht="14.25" x14ac:dyDescent="0.2">
      <c r="A933" s="45"/>
      <c r="B933" s="45"/>
      <c r="C933" s="74"/>
      <c r="D933" s="7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</row>
    <row r="934" spans="1:22" ht="14.25" x14ac:dyDescent="0.2">
      <c r="A934" s="45"/>
      <c r="B934" s="45"/>
      <c r="C934" s="74"/>
      <c r="D934" s="7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</row>
    <row r="935" spans="1:22" ht="14.25" x14ac:dyDescent="0.2">
      <c r="A935" s="45"/>
      <c r="B935" s="45"/>
      <c r="C935" s="74"/>
      <c r="D935" s="7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</row>
    <row r="936" spans="1:22" ht="14.25" x14ac:dyDescent="0.2">
      <c r="A936" s="45"/>
      <c r="B936" s="45"/>
      <c r="C936" s="74"/>
      <c r="D936" s="7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</row>
    <row r="937" spans="1:22" ht="14.25" x14ac:dyDescent="0.2">
      <c r="A937" s="45"/>
      <c r="B937" s="45"/>
      <c r="C937" s="74"/>
      <c r="D937" s="7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</row>
    <row r="938" spans="1:22" ht="14.25" x14ac:dyDescent="0.2">
      <c r="A938" s="45"/>
      <c r="B938" s="45"/>
      <c r="C938" s="74"/>
      <c r="D938" s="7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</row>
    <row r="939" spans="1:22" ht="14.25" x14ac:dyDescent="0.2">
      <c r="A939" s="45"/>
      <c r="B939" s="45"/>
      <c r="C939" s="74"/>
      <c r="D939" s="7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</row>
    <row r="940" spans="1:22" ht="14.25" x14ac:dyDescent="0.2">
      <c r="A940" s="45"/>
      <c r="B940" s="45"/>
      <c r="C940" s="74"/>
      <c r="D940" s="7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</row>
    <row r="941" spans="1:22" ht="14.25" x14ac:dyDescent="0.2">
      <c r="A941" s="45"/>
      <c r="B941" s="45"/>
      <c r="C941" s="74"/>
      <c r="D941" s="7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</row>
    <row r="942" spans="1:22" ht="14.25" x14ac:dyDescent="0.2">
      <c r="A942" s="45"/>
      <c r="B942" s="45"/>
      <c r="C942" s="74"/>
      <c r="D942" s="7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</row>
    <row r="943" spans="1:22" ht="14.25" x14ac:dyDescent="0.2">
      <c r="A943" s="45"/>
      <c r="B943" s="45"/>
      <c r="C943" s="74"/>
      <c r="D943" s="7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</row>
    <row r="944" spans="1:22" ht="14.25" x14ac:dyDescent="0.2">
      <c r="A944" s="45"/>
      <c r="B944" s="45"/>
      <c r="C944" s="74"/>
      <c r="D944" s="7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</row>
    <row r="945" spans="1:22" ht="14.25" x14ac:dyDescent="0.2">
      <c r="A945" s="45"/>
      <c r="B945" s="45"/>
      <c r="C945" s="74"/>
      <c r="D945" s="7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</row>
    <row r="946" spans="1:22" ht="14.25" x14ac:dyDescent="0.2">
      <c r="A946" s="45"/>
      <c r="B946" s="45"/>
      <c r="C946" s="74"/>
      <c r="D946" s="7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</row>
    <row r="947" spans="1:22" ht="14.25" x14ac:dyDescent="0.2">
      <c r="A947" s="45"/>
      <c r="B947" s="45"/>
      <c r="C947" s="74"/>
      <c r="D947" s="7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</row>
    <row r="948" spans="1:22" ht="14.25" x14ac:dyDescent="0.2">
      <c r="A948" s="45"/>
      <c r="B948" s="45"/>
      <c r="C948" s="74"/>
      <c r="D948" s="7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</row>
    <row r="949" spans="1:22" ht="14.25" x14ac:dyDescent="0.2">
      <c r="A949" s="45"/>
      <c r="B949" s="45"/>
      <c r="C949" s="74"/>
      <c r="D949" s="7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</row>
    <row r="950" spans="1:22" ht="14.25" x14ac:dyDescent="0.2">
      <c r="A950" s="45"/>
      <c r="B950" s="45"/>
      <c r="C950" s="74"/>
      <c r="D950" s="7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</row>
    <row r="951" spans="1:22" ht="14.25" x14ac:dyDescent="0.2">
      <c r="A951" s="45"/>
      <c r="B951" s="45"/>
      <c r="C951" s="74"/>
      <c r="D951" s="7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</row>
    <row r="952" spans="1:22" ht="14.25" x14ac:dyDescent="0.2">
      <c r="A952" s="45"/>
      <c r="B952" s="45"/>
      <c r="C952" s="74"/>
      <c r="D952" s="7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</row>
    <row r="953" spans="1:22" ht="14.25" x14ac:dyDescent="0.2">
      <c r="A953" s="45"/>
      <c r="B953" s="45"/>
      <c r="C953" s="74"/>
      <c r="D953" s="7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</row>
    <row r="954" spans="1:22" ht="14.25" x14ac:dyDescent="0.2">
      <c r="A954" s="45"/>
      <c r="B954" s="45"/>
      <c r="C954" s="74"/>
      <c r="D954" s="7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</row>
    <row r="955" spans="1:22" ht="14.25" x14ac:dyDescent="0.2">
      <c r="A955" s="45"/>
      <c r="B955" s="45"/>
      <c r="C955" s="74"/>
      <c r="D955" s="7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</row>
    <row r="956" spans="1:22" ht="14.25" x14ac:dyDescent="0.2">
      <c r="A956" s="45"/>
      <c r="B956" s="45"/>
      <c r="C956" s="74"/>
      <c r="D956" s="7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</row>
    <row r="957" spans="1:22" ht="14.25" x14ac:dyDescent="0.2">
      <c r="A957" s="45"/>
      <c r="B957" s="45"/>
      <c r="C957" s="74"/>
      <c r="D957" s="7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</row>
    <row r="958" spans="1:22" ht="14.25" x14ac:dyDescent="0.2">
      <c r="A958" s="45"/>
      <c r="B958" s="45"/>
      <c r="C958" s="74"/>
      <c r="D958" s="7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</row>
    <row r="959" spans="1:22" ht="14.25" x14ac:dyDescent="0.2">
      <c r="A959" s="45"/>
      <c r="B959" s="45"/>
      <c r="C959" s="74"/>
      <c r="D959" s="7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</row>
    <row r="960" spans="1:22" ht="14.25" x14ac:dyDescent="0.2">
      <c r="A960" s="45"/>
      <c r="B960" s="45"/>
      <c r="C960" s="74"/>
      <c r="D960" s="7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</row>
    <row r="961" spans="1:22" ht="14.25" x14ac:dyDescent="0.2">
      <c r="A961" s="45"/>
      <c r="B961" s="45"/>
      <c r="C961" s="74"/>
      <c r="D961" s="7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</row>
    <row r="962" spans="1:22" ht="14.25" x14ac:dyDescent="0.2">
      <c r="A962" s="45"/>
      <c r="B962" s="45"/>
      <c r="C962" s="74"/>
      <c r="D962" s="7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</row>
    <row r="963" spans="1:22" ht="14.25" x14ac:dyDescent="0.2">
      <c r="A963" s="45"/>
      <c r="B963" s="45"/>
      <c r="C963" s="74"/>
      <c r="D963" s="7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</row>
    <row r="964" spans="1:22" ht="14.25" x14ac:dyDescent="0.2">
      <c r="A964" s="45"/>
      <c r="B964" s="45"/>
      <c r="C964" s="74"/>
      <c r="D964" s="7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</row>
    <row r="965" spans="1:22" ht="14.25" x14ac:dyDescent="0.2">
      <c r="A965" s="45"/>
      <c r="B965" s="45"/>
      <c r="C965" s="74"/>
      <c r="D965" s="7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</row>
    <row r="966" spans="1:22" ht="14.25" x14ac:dyDescent="0.2">
      <c r="A966" s="45"/>
      <c r="B966" s="45"/>
      <c r="C966" s="74"/>
      <c r="D966" s="7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</row>
    <row r="967" spans="1:22" ht="14.25" x14ac:dyDescent="0.2">
      <c r="A967" s="45"/>
      <c r="B967" s="45"/>
      <c r="C967" s="74"/>
      <c r="D967" s="7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</row>
    <row r="968" spans="1:22" ht="14.25" x14ac:dyDescent="0.2">
      <c r="A968" s="45"/>
      <c r="B968" s="45"/>
      <c r="C968" s="74"/>
      <c r="D968" s="7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</row>
    <row r="969" spans="1:22" ht="14.25" x14ac:dyDescent="0.2">
      <c r="A969" s="45"/>
      <c r="B969" s="45"/>
      <c r="C969" s="74"/>
      <c r="D969" s="7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</row>
    <row r="970" spans="1:22" ht="14.25" x14ac:dyDescent="0.2">
      <c r="A970" s="45"/>
      <c r="B970" s="45"/>
      <c r="C970" s="74"/>
      <c r="D970" s="7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</row>
    <row r="971" spans="1:22" ht="14.25" x14ac:dyDescent="0.2">
      <c r="A971" s="45"/>
      <c r="B971" s="45"/>
      <c r="C971" s="74"/>
      <c r="D971" s="7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</row>
    <row r="972" spans="1:22" ht="14.25" x14ac:dyDescent="0.2">
      <c r="A972" s="45"/>
      <c r="B972" s="45"/>
      <c r="C972" s="74"/>
      <c r="D972" s="7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</row>
    <row r="973" spans="1:22" ht="14.25" x14ac:dyDescent="0.2">
      <c r="A973" s="45"/>
      <c r="B973" s="45"/>
      <c r="C973" s="74"/>
      <c r="D973" s="7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</row>
    <row r="974" spans="1:22" ht="14.25" x14ac:dyDescent="0.2">
      <c r="A974" s="45"/>
      <c r="B974" s="45"/>
      <c r="C974" s="74"/>
      <c r="D974" s="7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</row>
    <row r="975" spans="1:22" ht="14.25" x14ac:dyDescent="0.2">
      <c r="A975" s="45"/>
      <c r="B975" s="45"/>
      <c r="C975" s="74"/>
      <c r="D975" s="7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</row>
    <row r="976" spans="1:22" ht="14.25" x14ac:dyDescent="0.2">
      <c r="A976" s="45"/>
      <c r="B976" s="45"/>
      <c r="C976" s="74"/>
      <c r="D976" s="7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</row>
    <row r="977" spans="1:22" ht="14.25" x14ac:dyDescent="0.2">
      <c r="A977" s="45"/>
      <c r="B977" s="45"/>
      <c r="C977" s="74"/>
      <c r="D977" s="7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</row>
    <row r="978" spans="1:22" ht="14.25" x14ac:dyDescent="0.2">
      <c r="A978" s="45"/>
      <c r="B978" s="45"/>
      <c r="C978" s="74"/>
      <c r="D978" s="7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</row>
    <row r="979" spans="1:22" ht="14.25" x14ac:dyDescent="0.2">
      <c r="A979" s="45"/>
      <c r="B979" s="45"/>
      <c r="C979" s="74"/>
      <c r="D979" s="7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</row>
    <row r="980" spans="1:22" ht="14.25" x14ac:dyDescent="0.2">
      <c r="A980" s="45"/>
      <c r="B980" s="45"/>
      <c r="C980" s="74"/>
      <c r="D980" s="7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</row>
    <row r="981" spans="1:22" ht="14.25" x14ac:dyDescent="0.2">
      <c r="A981" s="45"/>
      <c r="B981" s="45"/>
      <c r="C981" s="74"/>
      <c r="D981" s="7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</row>
    <row r="982" spans="1:22" ht="14.25" x14ac:dyDescent="0.2">
      <c r="A982" s="45"/>
      <c r="B982" s="45"/>
      <c r="C982" s="74"/>
      <c r="D982" s="7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</row>
    <row r="983" spans="1:22" ht="14.25" x14ac:dyDescent="0.2">
      <c r="A983" s="45"/>
      <c r="B983" s="45"/>
      <c r="C983" s="74"/>
      <c r="D983" s="7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</row>
    <row r="984" spans="1:22" ht="14.25" x14ac:dyDescent="0.2">
      <c r="A984" s="45"/>
      <c r="B984" s="45"/>
      <c r="C984" s="74"/>
      <c r="D984" s="7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</row>
    <row r="985" spans="1:22" ht="14.25" x14ac:dyDescent="0.2">
      <c r="A985" s="45"/>
      <c r="B985" s="45"/>
      <c r="C985" s="74"/>
      <c r="D985" s="7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</row>
    <row r="986" spans="1:22" ht="14.25" x14ac:dyDescent="0.2">
      <c r="A986" s="45"/>
      <c r="B986" s="45"/>
      <c r="C986" s="74"/>
      <c r="D986" s="7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</row>
    <row r="987" spans="1:22" ht="14.25" x14ac:dyDescent="0.2">
      <c r="A987" s="45"/>
      <c r="B987" s="45"/>
      <c r="C987" s="74"/>
      <c r="D987" s="7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</row>
    <row r="988" spans="1:22" ht="14.25" x14ac:dyDescent="0.2">
      <c r="A988" s="45"/>
      <c r="B988" s="45"/>
      <c r="C988" s="74"/>
      <c r="D988" s="7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</row>
    <row r="989" spans="1:22" ht="14.25" x14ac:dyDescent="0.2">
      <c r="A989" s="45"/>
      <c r="B989" s="45"/>
      <c r="C989" s="74"/>
      <c r="D989" s="7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</row>
    <row r="990" spans="1:22" ht="14.25" x14ac:dyDescent="0.2">
      <c r="A990" s="45"/>
      <c r="B990" s="45"/>
      <c r="C990" s="74"/>
      <c r="D990" s="7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</row>
    <row r="991" spans="1:22" ht="14.25" x14ac:dyDescent="0.2">
      <c r="A991" s="45"/>
      <c r="B991" s="45"/>
      <c r="C991" s="74"/>
      <c r="D991" s="7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</row>
    <row r="992" spans="1:22" ht="14.25" x14ac:dyDescent="0.2">
      <c r="A992" s="45"/>
      <c r="B992" s="45"/>
      <c r="C992" s="74"/>
      <c r="D992" s="7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</row>
    <row r="993" spans="1:22" ht="14.25" x14ac:dyDescent="0.2">
      <c r="A993" s="45"/>
      <c r="B993" s="45"/>
      <c r="C993" s="74"/>
      <c r="D993" s="7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</row>
    <row r="994" spans="1:22" ht="14.25" x14ac:dyDescent="0.2">
      <c r="A994" s="45"/>
      <c r="B994" s="45"/>
      <c r="C994" s="74"/>
      <c r="D994" s="7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</row>
    <row r="995" spans="1:22" ht="14.25" x14ac:dyDescent="0.2">
      <c r="A995" s="45"/>
      <c r="B995" s="45"/>
      <c r="C995" s="74"/>
      <c r="D995" s="7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</row>
    <row r="996" spans="1:22" ht="14.25" x14ac:dyDescent="0.2">
      <c r="A996" s="45"/>
      <c r="B996" s="45"/>
      <c r="C996" s="74"/>
      <c r="D996" s="7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</row>
    <row r="997" spans="1:22" ht="14.25" x14ac:dyDescent="0.2">
      <c r="A997" s="45"/>
      <c r="B997" s="45"/>
      <c r="C997" s="74"/>
      <c r="D997" s="7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</row>
    <row r="998" spans="1:22" ht="14.25" x14ac:dyDescent="0.2">
      <c r="A998" s="45"/>
      <c r="B998" s="45"/>
      <c r="C998" s="74"/>
      <c r="D998" s="7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</row>
    <row r="999" spans="1:22" ht="14.25" x14ac:dyDescent="0.2">
      <c r="A999" s="45"/>
      <c r="B999" s="45"/>
      <c r="C999" s="74"/>
      <c r="D999" s="7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</row>
    <row r="1000" spans="1:22" ht="14.25" x14ac:dyDescent="0.2">
      <c r="A1000" s="45"/>
      <c r="B1000" s="45"/>
      <c r="C1000" s="74"/>
      <c r="D1000" s="7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</row>
    <row r="1001" spans="1:22" ht="14.25" x14ac:dyDescent="0.2">
      <c r="A1001" s="45"/>
      <c r="B1001" s="45"/>
      <c r="C1001" s="74"/>
      <c r="D1001" s="7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</row>
    <row r="1002" spans="1:22" ht="14.25" x14ac:dyDescent="0.2">
      <c r="A1002" s="45"/>
      <c r="B1002" s="45"/>
      <c r="C1002" s="74"/>
      <c r="D1002" s="7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</row>
    <row r="1003" spans="1:22" ht="14.25" x14ac:dyDescent="0.2">
      <c r="A1003" s="45"/>
      <c r="B1003" s="45"/>
      <c r="C1003" s="74"/>
      <c r="D1003" s="7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</row>
    <row r="1004" spans="1:22" ht="14.25" x14ac:dyDescent="0.2">
      <c r="A1004" s="45"/>
      <c r="B1004" s="45"/>
      <c r="C1004" s="74"/>
      <c r="D1004" s="7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</row>
    <row r="1005" spans="1:22" ht="14.25" x14ac:dyDescent="0.2">
      <c r="A1005" s="45"/>
      <c r="B1005" s="45"/>
      <c r="C1005" s="74"/>
      <c r="D1005" s="7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</row>
    <row r="1006" spans="1:22" ht="14.25" x14ac:dyDescent="0.2">
      <c r="A1006" s="45"/>
      <c r="B1006" s="45"/>
      <c r="C1006" s="74"/>
      <c r="D1006" s="7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</row>
    <row r="1007" spans="1:22" ht="14.25" x14ac:dyDescent="0.2">
      <c r="A1007" s="45"/>
      <c r="B1007" s="45"/>
      <c r="C1007" s="74"/>
      <c r="D1007" s="7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</row>
    <row r="1008" spans="1:22" ht="14.25" x14ac:dyDescent="0.2">
      <c r="A1008" s="45"/>
      <c r="B1008" s="45"/>
      <c r="C1008" s="74"/>
      <c r="D1008" s="7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</row>
    <row r="1009" spans="1:22" ht="14.25" x14ac:dyDescent="0.2">
      <c r="A1009" s="45"/>
      <c r="B1009" s="45"/>
      <c r="C1009" s="74"/>
      <c r="D1009" s="7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</row>
    <row r="1010" spans="1:22" ht="14.25" x14ac:dyDescent="0.2">
      <c r="A1010" s="45"/>
      <c r="B1010" s="45"/>
      <c r="C1010" s="74"/>
      <c r="D1010" s="7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</row>
    <row r="1011" spans="1:22" ht="14.25" x14ac:dyDescent="0.2">
      <c r="A1011" s="45"/>
      <c r="B1011" s="45"/>
      <c r="C1011" s="74"/>
      <c r="D1011" s="7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</row>
    <row r="1012" spans="1:22" ht="14.25" x14ac:dyDescent="0.2">
      <c r="A1012" s="45"/>
      <c r="B1012" s="45"/>
      <c r="C1012" s="74"/>
      <c r="D1012" s="7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</row>
    <row r="1013" spans="1:22" ht="14.25" x14ac:dyDescent="0.2">
      <c r="A1013" s="45"/>
      <c r="B1013" s="45"/>
      <c r="C1013" s="74"/>
      <c r="D1013" s="7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</row>
    <row r="1014" spans="1:22" ht="14.25" x14ac:dyDescent="0.2">
      <c r="A1014" s="45"/>
      <c r="B1014" s="45"/>
      <c r="C1014" s="74"/>
      <c r="D1014" s="7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</row>
    <row r="1015" spans="1:22" ht="14.25" x14ac:dyDescent="0.2">
      <c r="A1015" s="45"/>
      <c r="B1015" s="45"/>
      <c r="C1015" s="74"/>
      <c r="D1015" s="7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</row>
    <row r="1016" spans="1:22" ht="14.25" x14ac:dyDescent="0.2">
      <c r="A1016" s="45"/>
      <c r="B1016" s="45"/>
      <c r="C1016" s="74"/>
      <c r="D1016" s="7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</row>
    <row r="1017" spans="1:22" ht="14.25" x14ac:dyDescent="0.2">
      <c r="A1017" s="45"/>
      <c r="B1017" s="45"/>
      <c r="C1017" s="74"/>
      <c r="D1017" s="7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</row>
    <row r="1018" spans="1:22" ht="14.25" x14ac:dyDescent="0.2">
      <c r="A1018" s="45"/>
      <c r="B1018" s="45"/>
      <c r="C1018" s="74"/>
      <c r="D1018" s="7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</row>
    <row r="1019" spans="1:22" ht="14.25" x14ac:dyDescent="0.2">
      <c r="A1019" s="45"/>
      <c r="B1019" s="45"/>
      <c r="C1019" s="74"/>
      <c r="D1019" s="7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</row>
    <row r="1020" spans="1:22" ht="14.25" x14ac:dyDescent="0.2">
      <c r="A1020" s="45"/>
      <c r="B1020" s="45"/>
      <c r="C1020" s="74"/>
      <c r="D1020" s="7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</row>
    <row r="1021" spans="1:22" ht="14.25" x14ac:dyDescent="0.2">
      <c r="A1021" s="45"/>
      <c r="B1021" s="45"/>
      <c r="C1021" s="74"/>
      <c r="D1021" s="7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</row>
    <row r="1022" spans="1:22" ht="14.25" x14ac:dyDescent="0.2">
      <c r="A1022" s="45"/>
      <c r="B1022" s="45"/>
      <c r="C1022" s="74"/>
      <c r="D1022" s="7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</row>
    <row r="1023" spans="1:22" ht="14.25" x14ac:dyDescent="0.2">
      <c r="A1023" s="45"/>
      <c r="B1023" s="45"/>
      <c r="C1023" s="74"/>
      <c r="D1023" s="7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</row>
    <row r="1024" spans="1:22" ht="14.25" x14ac:dyDescent="0.2">
      <c r="A1024" s="45"/>
      <c r="B1024" s="45"/>
      <c r="C1024" s="74"/>
      <c r="D1024" s="7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</row>
    <row r="1025" spans="1:22" ht="14.25" x14ac:dyDescent="0.2">
      <c r="A1025" s="45"/>
      <c r="B1025" s="45"/>
      <c r="C1025" s="74"/>
      <c r="D1025" s="7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</row>
    <row r="1026" spans="1:22" ht="14.25" x14ac:dyDescent="0.2">
      <c r="A1026" s="45"/>
      <c r="B1026" s="45"/>
      <c r="C1026" s="74"/>
      <c r="D1026" s="7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</row>
    <row r="1027" spans="1:22" ht="14.25" x14ac:dyDescent="0.2">
      <c r="A1027" s="45"/>
      <c r="B1027" s="45"/>
      <c r="C1027" s="74"/>
      <c r="D1027" s="7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</row>
    <row r="1028" spans="1:22" ht="14.25" x14ac:dyDescent="0.2">
      <c r="A1028" s="45"/>
      <c r="B1028" s="45"/>
      <c r="C1028" s="74"/>
      <c r="D1028" s="7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</row>
    <row r="1029" spans="1:22" ht="14.25" x14ac:dyDescent="0.2">
      <c r="A1029" s="45"/>
      <c r="B1029" s="45"/>
      <c r="C1029" s="74"/>
      <c r="D1029" s="7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</row>
    <row r="1030" spans="1:22" ht="14.25" x14ac:dyDescent="0.2">
      <c r="A1030" s="45"/>
      <c r="B1030" s="45"/>
      <c r="C1030" s="74"/>
      <c r="D1030" s="7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</row>
    <row r="1031" spans="1:22" ht="14.25" x14ac:dyDescent="0.2">
      <c r="A1031" s="45"/>
      <c r="B1031" s="45"/>
      <c r="C1031" s="74"/>
      <c r="D1031" s="7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</row>
    <row r="1032" spans="1:22" ht="14.25" x14ac:dyDescent="0.2">
      <c r="A1032" s="45"/>
      <c r="B1032" s="45"/>
      <c r="C1032" s="74"/>
      <c r="D1032" s="7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</row>
    <row r="1033" spans="1:22" ht="14.25" x14ac:dyDescent="0.2">
      <c r="A1033" s="45"/>
      <c r="B1033" s="45"/>
      <c r="C1033" s="74"/>
      <c r="D1033" s="7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</row>
    <row r="1034" spans="1:22" ht="14.25" x14ac:dyDescent="0.2">
      <c r="A1034" s="45"/>
      <c r="B1034" s="45"/>
      <c r="C1034" s="74"/>
      <c r="D1034" s="7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</row>
    <row r="1035" spans="1:22" ht="14.25" x14ac:dyDescent="0.2">
      <c r="A1035" s="45"/>
      <c r="B1035" s="45"/>
      <c r="C1035" s="74"/>
      <c r="D1035" s="7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</row>
    <row r="1036" spans="1:22" ht="14.25" x14ac:dyDescent="0.2">
      <c r="A1036" s="45"/>
      <c r="B1036" s="45"/>
      <c r="C1036" s="74"/>
      <c r="D1036" s="7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</row>
    <row r="1037" spans="1:22" ht="14.25" x14ac:dyDescent="0.2">
      <c r="A1037" s="45"/>
      <c r="B1037" s="45"/>
      <c r="C1037" s="74"/>
      <c r="D1037" s="7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</row>
    <row r="1038" spans="1:22" ht="14.25" x14ac:dyDescent="0.2">
      <c r="A1038" s="45"/>
      <c r="B1038" s="45"/>
      <c r="C1038" s="74"/>
      <c r="D1038" s="7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</row>
    <row r="1039" spans="1:22" ht="14.25" x14ac:dyDescent="0.2">
      <c r="A1039" s="45"/>
      <c r="B1039" s="45"/>
      <c r="C1039" s="74"/>
      <c r="D1039" s="7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</row>
    <row r="1040" spans="1:22" ht="14.25" x14ac:dyDescent="0.2">
      <c r="A1040" s="45"/>
      <c r="B1040" s="45"/>
      <c r="C1040" s="74"/>
      <c r="D1040" s="7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</row>
    <row r="1041" spans="1:22" ht="14.25" x14ac:dyDescent="0.2">
      <c r="A1041" s="45"/>
      <c r="B1041" s="45"/>
      <c r="C1041" s="74"/>
      <c r="D1041" s="7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</row>
    <row r="1042" spans="1:22" ht="14.25" x14ac:dyDescent="0.2">
      <c r="A1042" s="45"/>
      <c r="B1042" s="45"/>
      <c r="C1042" s="74"/>
      <c r="D1042" s="7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</row>
    <row r="1043" spans="1:22" ht="14.25" x14ac:dyDescent="0.2">
      <c r="A1043" s="45"/>
      <c r="B1043" s="45"/>
      <c r="C1043" s="74"/>
      <c r="D1043" s="7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</row>
    <row r="1044" spans="1:22" ht="14.25" x14ac:dyDescent="0.2">
      <c r="A1044" s="45"/>
      <c r="B1044" s="45"/>
      <c r="C1044" s="74"/>
      <c r="D1044" s="7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</row>
    <row r="1045" spans="1:22" ht="14.25" x14ac:dyDescent="0.2">
      <c r="A1045" s="45"/>
      <c r="B1045" s="45"/>
      <c r="C1045" s="74"/>
      <c r="D1045" s="7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</row>
    <row r="1046" spans="1:22" ht="14.25" x14ac:dyDescent="0.2">
      <c r="A1046" s="45"/>
      <c r="B1046" s="45"/>
      <c r="C1046" s="74"/>
      <c r="D1046" s="7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</row>
    <row r="1047" spans="1:22" ht="14.25" x14ac:dyDescent="0.2">
      <c r="A1047" s="45"/>
      <c r="B1047" s="45"/>
      <c r="C1047" s="74"/>
      <c r="D1047" s="7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</row>
    <row r="1048" spans="1:22" ht="14.25" x14ac:dyDescent="0.2">
      <c r="A1048" s="45"/>
      <c r="B1048" s="45"/>
      <c r="C1048" s="74"/>
      <c r="D1048" s="7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</row>
    <row r="1049" spans="1:22" ht="14.25" x14ac:dyDescent="0.2">
      <c r="A1049" s="45"/>
      <c r="B1049" s="45"/>
      <c r="C1049" s="74"/>
      <c r="D1049" s="7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</row>
    <row r="1050" spans="1:22" ht="14.25" x14ac:dyDescent="0.2">
      <c r="A1050" s="45"/>
      <c r="B1050" s="45"/>
      <c r="C1050" s="74"/>
      <c r="D1050" s="7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</row>
    <row r="1051" spans="1:22" ht="14.25" x14ac:dyDescent="0.2">
      <c r="A1051" s="45"/>
      <c r="B1051" s="45"/>
      <c r="C1051" s="74"/>
      <c r="D1051" s="7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</row>
    <row r="1052" spans="1:22" ht="14.25" x14ac:dyDescent="0.2">
      <c r="A1052" s="45"/>
      <c r="B1052" s="45"/>
      <c r="C1052" s="74"/>
      <c r="D1052" s="7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</row>
    <row r="1053" spans="1:22" ht="14.25" x14ac:dyDescent="0.2">
      <c r="A1053" s="45"/>
      <c r="B1053" s="45"/>
      <c r="C1053" s="74"/>
      <c r="D1053" s="7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</row>
    <row r="1054" spans="1:22" ht="14.25" x14ac:dyDescent="0.2">
      <c r="A1054" s="45"/>
      <c r="B1054" s="45"/>
      <c r="C1054" s="74"/>
      <c r="D1054" s="7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</row>
    <row r="1055" spans="1:22" ht="14.25" x14ac:dyDescent="0.2">
      <c r="A1055" s="45"/>
      <c r="B1055" s="45"/>
      <c r="C1055" s="74"/>
      <c r="D1055" s="7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</row>
    <row r="1056" spans="1:22" ht="14.25" x14ac:dyDescent="0.2">
      <c r="A1056" s="45"/>
      <c r="B1056" s="45"/>
      <c r="C1056" s="74"/>
      <c r="D1056" s="7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</row>
    <row r="1057" spans="1:22" ht="14.25" x14ac:dyDescent="0.2">
      <c r="A1057" s="45"/>
      <c r="B1057" s="45"/>
      <c r="C1057" s="74"/>
      <c r="D1057" s="7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</row>
    <row r="1058" spans="1:22" ht="14.25" x14ac:dyDescent="0.2">
      <c r="A1058" s="45"/>
      <c r="B1058" s="45"/>
      <c r="C1058" s="74"/>
      <c r="D1058" s="7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</row>
    <row r="1059" spans="1:22" ht="14.25" x14ac:dyDescent="0.2">
      <c r="A1059" s="45"/>
      <c r="B1059" s="45"/>
      <c r="C1059" s="74"/>
      <c r="D1059" s="7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</row>
    <row r="1060" spans="1:22" ht="14.25" x14ac:dyDescent="0.2">
      <c r="A1060" s="45"/>
      <c r="B1060" s="45"/>
      <c r="C1060" s="74"/>
      <c r="D1060" s="7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</row>
    <row r="1061" spans="1:22" ht="14.25" x14ac:dyDescent="0.2">
      <c r="A1061" s="45"/>
      <c r="B1061" s="45"/>
      <c r="C1061" s="74"/>
      <c r="D1061" s="7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</row>
    <row r="1062" spans="1:22" ht="14.25" x14ac:dyDescent="0.2">
      <c r="A1062" s="45"/>
      <c r="B1062" s="45"/>
      <c r="C1062" s="74"/>
      <c r="D1062" s="7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</row>
    <row r="1063" spans="1:22" ht="14.25" x14ac:dyDescent="0.2">
      <c r="A1063" s="45"/>
      <c r="B1063" s="45"/>
      <c r="C1063" s="74"/>
      <c r="D1063" s="7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</row>
    <row r="1064" spans="1:22" ht="14.25" x14ac:dyDescent="0.2">
      <c r="A1064" s="45"/>
      <c r="B1064" s="45"/>
      <c r="C1064" s="74"/>
      <c r="D1064" s="7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</row>
    <row r="1065" spans="1:22" ht="14.25" x14ac:dyDescent="0.2">
      <c r="A1065" s="45"/>
      <c r="B1065" s="45"/>
      <c r="C1065" s="74"/>
      <c r="D1065" s="7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</row>
    <row r="1066" spans="1:22" ht="14.25" x14ac:dyDescent="0.2">
      <c r="A1066" s="45"/>
      <c r="B1066" s="45"/>
      <c r="C1066" s="74"/>
      <c r="D1066" s="7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</row>
    <row r="1067" spans="1:22" ht="14.25" x14ac:dyDescent="0.2">
      <c r="A1067" s="45"/>
      <c r="B1067" s="45"/>
      <c r="C1067" s="74"/>
      <c r="D1067" s="7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</row>
    <row r="1068" spans="1:22" ht="14.25" x14ac:dyDescent="0.2">
      <c r="A1068" s="45"/>
      <c r="B1068" s="45"/>
      <c r="C1068" s="74"/>
      <c r="D1068" s="7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</row>
    <row r="1069" spans="1:22" ht="14.25" x14ac:dyDescent="0.2">
      <c r="A1069" s="45"/>
      <c r="B1069" s="45"/>
      <c r="C1069" s="74"/>
      <c r="D1069" s="7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</row>
    <row r="1070" spans="1:22" ht="14.25" x14ac:dyDescent="0.2">
      <c r="A1070" s="45"/>
      <c r="B1070" s="45"/>
      <c r="C1070" s="74"/>
      <c r="D1070" s="7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</row>
    <row r="1071" spans="1:22" ht="14.25" x14ac:dyDescent="0.2">
      <c r="A1071" s="45"/>
      <c r="B1071" s="45"/>
      <c r="C1071" s="74"/>
      <c r="D1071" s="7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</row>
    <row r="1072" spans="1:22" ht="14.25" x14ac:dyDescent="0.2">
      <c r="A1072" s="45"/>
      <c r="B1072" s="45"/>
      <c r="C1072" s="74"/>
      <c r="D1072" s="7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</row>
    <row r="1073" spans="1:22" ht="14.25" x14ac:dyDescent="0.2">
      <c r="A1073" s="45"/>
      <c r="B1073" s="45"/>
      <c r="C1073" s="74"/>
      <c r="D1073" s="7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</row>
    <row r="1074" spans="1:22" ht="14.25" x14ac:dyDescent="0.2">
      <c r="A1074" s="45"/>
      <c r="B1074" s="45"/>
      <c r="C1074" s="74"/>
      <c r="D1074" s="7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</row>
    <row r="1075" spans="1:22" ht="14.25" x14ac:dyDescent="0.2">
      <c r="A1075" s="45"/>
      <c r="B1075" s="45"/>
      <c r="C1075" s="74"/>
      <c r="D1075" s="7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</row>
    <row r="1076" spans="1:22" ht="14.25" x14ac:dyDescent="0.2">
      <c r="A1076" s="45"/>
      <c r="B1076" s="45"/>
      <c r="C1076" s="74"/>
      <c r="D1076" s="7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</row>
    <row r="1077" spans="1:22" ht="14.25" x14ac:dyDescent="0.2">
      <c r="A1077" s="45"/>
      <c r="B1077" s="45"/>
      <c r="C1077" s="74"/>
      <c r="D1077" s="7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</row>
    <row r="1078" spans="1:22" ht="14.25" x14ac:dyDescent="0.2">
      <c r="A1078" s="45"/>
      <c r="B1078" s="45"/>
      <c r="C1078" s="74"/>
      <c r="D1078" s="7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</row>
    <row r="1079" spans="1:22" ht="14.25" x14ac:dyDescent="0.2">
      <c r="A1079" s="45"/>
      <c r="B1079" s="45"/>
      <c r="C1079" s="74"/>
      <c r="D1079" s="7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</row>
    <row r="1080" spans="1:22" ht="14.25" x14ac:dyDescent="0.2">
      <c r="A1080" s="45"/>
      <c r="B1080" s="45"/>
      <c r="C1080" s="74"/>
      <c r="D1080" s="7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</row>
    <row r="1081" spans="1:22" ht="14.25" x14ac:dyDescent="0.2">
      <c r="A1081" s="45"/>
      <c r="B1081" s="45"/>
      <c r="C1081" s="74"/>
      <c r="D1081" s="7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</row>
    <row r="1082" spans="1:22" ht="14.25" x14ac:dyDescent="0.2">
      <c r="A1082" s="45"/>
      <c r="B1082" s="45"/>
      <c r="C1082" s="74"/>
      <c r="D1082" s="7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</row>
    <row r="1083" spans="1:22" ht="14.25" x14ac:dyDescent="0.2">
      <c r="A1083" s="45"/>
      <c r="B1083" s="45"/>
      <c r="C1083" s="74"/>
      <c r="D1083" s="7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</row>
    <row r="1084" spans="1:22" ht="14.25" x14ac:dyDescent="0.2">
      <c r="A1084" s="45"/>
      <c r="B1084" s="45"/>
      <c r="C1084" s="74"/>
      <c r="D1084" s="7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</row>
    <row r="1085" spans="1:22" ht="14.25" x14ac:dyDescent="0.2">
      <c r="A1085" s="45"/>
      <c r="B1085" s="45"/>
      <c r="C1085" s="74"/>
      <c r="D1085" s="7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</row>
    <row r="1086" spans="1:22" ht="14.25" x14ac:dyDescent="0.2">
      <c r="A1086" s="45"/>
      <c r="B1086" s="45"/>
      <c r="C1086" s="74"/>
      <c r="D1086" s="7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</row>
    <row r="1087" spans="1:22" ht="14.25" x14ac:dyDescent="0.2">
      <c r="A1087" s="45"/>
      <c r="B1087" s="45"/>
      <c r="C1087" s="74"/>
      <c r="D1087" s="7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</row>
    <row r="1088" spans="1:22" ht="14.25" x14ac:dyDescent="0.2">
      <c r="A1088" s="45"/>
      <c r="B1088" s="45"/>
      <c r="C1088" s="74"/>
      <c r="D1088" s="7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</row>
    <row r="1089" spans="1:22" ht="14.25" x14ac:dyDescent="0.2">
      <c r="A1089" s="45"/>
      <c r="B1089" s="45"/>
      <c r="C1089" s="74"/>
      <c r="D1089" s="7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</row>
    <row r="1090" spans="1:22" ht="14.25" x14ac:dyDescent="0.2">
      <c r="A1090" s="45"/>
      <c r="B1090" s="45"/>
      <c r="C1090" s="74"/>
      <c r="D1090" s="7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</row>
    <row r="1091" spans="1:22" ht="14.25" x14ac:dyDescent="0.2">
      <c r="A1091" s="45"/>
      <c r="B1091" s="45"/>
      <c r="C1091" s="74"/>
      <c r="D1091" s="7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</row>
    <row r="1092" spans="1:22" ht="14.25" x14ac:dyDescent="0.2">
      <c r="A1092" s="45"/>
      <c r="B1092" s="45"/>
      <c r="C1092" s="74"/>
      <c r="D1092" s="7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</row>
    <row r="1093" spans="1:22" ht="14.25" x14ac:dyDescent="0.2">
      <c r="A1093" s="45"/>
      <c r="B1093" s="45"/>
      <c r="C1093" s="74"/>
      <c r="D1093" s="7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</row>
    <row r="1094" spans="1:22" ht="14.25" x14ac:dyDescent="0.2">
      <c r="A1094" s="45"/>
      <c r="B1094" s="45"/>
      <c r="C1094" s="74"/>
      <c r="D1094" s="7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</row>
    <row r="1095" spans="1:22" ht="14.25" x14ac:dyDescent="0.2">
      <c r="A1095" s="45"/>
      <c r="B1095" s="45"/>
      <c r="C1095" s="74"/>
      <c r="D1095" s="7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</row>
    <row r="1096" spans="1:22" ht="14.25" x14ac:dyDescent="0.2">
      <c r="A1096" s="45"/>
      <c r="B1096" s="45"/>
      <c r="C1096" s="74"/>
      <c r="D1096" s="7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</row>
    <row r="1097" spans="1:22" ht="14.25" x14ac:dyDescent="0.2">
      <c r="A1097" s="45"/>
      <c r="B1097" s="45"/>
      <c r="C1097" s="74"/>
      <c r="D1097" s="7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</row>
    <row r="1098" spans="1:22" ht="14.25" x14ac:dyDescent="0.2">
      <c r="A1098" s="45"/>
      <c r="B1098" s="45"/>
      <c r="C1098" s="74"/>
      <c r="D1098" s="7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</row>
    <row r="1099" spans="1:22" ht="14.25" x14ac:dyDescent="0.2">
      <c r="A1099" s="45"/>
      <c r="B1099" s="45"/>
      <c r="C1099" s="74"/>
      <c r="D1099" s="7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</row>
    <row r="1100" spans="1:22" ht="14.25" x14ac:dyDescent="0.2">
      <c r="A1100" s="45"/>
      <c r="B1100" s="45"/>
      <c r="C1100" s="74"/>
      <c r="D1100" s="7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</row>
    <row r="1101" spans="1:22" ht="14.25" x14ac:dyDescent="0.2">
      <c r="A1101" s="45"/>
      <c r="B1101" s="45"/>
      <c r="C1101" s="74"/>
      <c r="D1101" s="7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</row>
    <row r="1102" spans="1:22" ht="14.25" x14ac:dyDescent="0.2">
      <c r="A1102" s="45"/>
      <c r="B1102" s="45"/>
      <c r="C1102" s="74"/>
      <c r="D1102" s="7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</row>
    <row r="1103" spans="1:22" ht="14.25" x14ac:dyDescent="0.2">
      <c r="A1103" s="45"/>
      <c r="B1103" s="45"/>
      <c r="C1103" s="74"/>
      <c r="D1103" s="7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</row>
    <row r="1104" spans="1:22" ht="14.25" x14ac:dyDescent="0.2">
      <c r="A1104" s="45"/>
      <c r="B1104" s="45"/>
      <c r="C1104" s="74"/>
      <c r="D1104" s="7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</row>
    <row r="1105" spans="1:22" ht="14.25" x14ac:dyDescent="0.2">
      <c r="A1105" s="45"/>
      <c r="B1105" s="45"/>
      <c r="C1105" s="74"/>
      <c r="D1105" s="7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</row>
    <row r="1106" spans="1:22" ht="14.25" x14ac:dyDescent="0.2">
      <c r="A1106" s="45"/>
      <c r="B1106" s="45"/>
      <c r="C1106" s="74"/>
      <c r="D1106" s="7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</row>
    <row r="1107" spans="1:22" ht="14.25" x14ac:dyDescent="0.2">
      <c r="A1107" s="45"/>
      <c r="B1107" s="45"/>
      <c r="C1107" s="74"/>
      <c r="D1107" s="7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</row>
    <row r="1108" spans="1:22" ht="14.25" x14ac:dyDescent="0.2">
      <c r="A1108" s="45"/>
      <c r="B1108" s="45"/>
      <c r="C1108" s="74"/>
      <c r="D1108" s="7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</row>
    <row r="1109" spans="1:22" ht="14.25" x14ac:dyDescent="0.2">
      <c r="A1109" s="45"/>
      <c r="B1109" s="45"/>
      <c r="C1109" s="74"/>
      <c r="D1109" s="7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</row>
    <row r="1110" spans="1:22" ht="14.25" x14ac:dyDescent="0.2">
      <c r="A1110" s="45"/>
      <c r="B1110" s="45"/>
      <c r="C1110" s="74"/>
      <c r="D1110" s="7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</row>
    <row r="1111" spans="1:22" ht="14.25" x14ac:dyDescent="0.2">
      <c r="A1111" s="45"/>
      <c r="B1111" s="45"/>
      <c r="C1111" s="74"/>
      <c r="D1111" s="7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</row>
    <row r="1112" spans="1:22" ht="14.25" x14ac:dyDescent="0.2">
      <c r="A1112" s="45"/>
      <c r="B1112" s="45"/>
      <c r="C1112" s="74"/>
      <c r="D1112" s="7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</row>
    <row r="1113" spans="1:22" ht="14.25" x14ac:dyDescent="0.2">
      <c r="A1113" s="45"/>
      <c r="B1113" s="45"/>
      <c r="C1113" s="74"/>
      <c r="D1113" s="7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</row>
    <row r="1114" spans="1:22" ht="14.25" x14ac:dyDescent="0.2">
      <c r="A1114" s="45"/>
      <c r="B1114" s="45"/>
      <c r="C1114" s="74"/>
      <c r="D1114" s="7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</row>
    <row r="1115" spans="1:22" ht="14.25" x14ac:dyDescent="0.2">
      <c r="A1115" s="45"/>
      <c r="B1115" s="45"/>
      <c r="C1115" s="74"/>
      <c r="D1115" s="7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</row>
    <row r="1116" spans="1:22" ht="14.25" x14ac:dyDescent="0.2">
      <c r="A1116" s="45"/>
      <c r="B1116" s="45"/>
      <c r="C1116" s="74"/>
      <c r="D1116" s="7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</row>
    <row r="1117" spans="1:22" ht="14.25" x14ac:dyDescent="0.2">
      <c r="A1117" s="45"/>
      <c r="B1117" s="45"/>
      <c r="C1117" s="74"/>
      <c r="D1117" s="7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</row>
    <row r="1118" spans="1:22" ht="14.25" x14ac:dyDescent="0.2">
      <c r="A1118" s="45"/>
      <c r="B1118" s="45"/>
      <c r="C1118" s="74"/>
      <c r="D1118" s="7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</row>
    <row r="1119" spans="1:22" ht="14.25" x14ac:dyDescent="0.2">
      <c r="A1119" s="45"/>
      <c r="B1119" s="45"/>
      <c r="C1119" s="74"/>
      <c r="D1119" s="7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</row>
    <row r="1120" spans="1:22" ht="14.25" x14ac:dyDescent="0.2">
      <c r="A1120" s="45"/>
      <c r="B1120" s="45"/>
      <c r="C1120" s="74"/>
      <c r="D1120" s="7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</row>
    <row r="1121" spans="1:22" ht="14.25" x14ac:dyDescent="0.2">
      <c r="A1121" s="45"/>
      <c r="B1121" s="45"/>
      <c r="C1121" s="74"/>
      <c r="D1121" s="7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</row>
    <row r="1122" spans="1:22" ht="14.25" x14ac:dyDescent="0.2">
      <c r="A1122" s="45"/>
      <c r="B1122" s="45"/>
      <c r="C1122" s="74"/>
      <c r="D1122" s="7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</row>
    <row r="1123" spans="1:22" ht="14.25" x14ac:dyDescent="0.2">
      <c r="A1123" s="45"/>
      <c r="B1123" s="45"/>
      <c r="C1123" s="74"/>
      <c r="D1123" s="7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</row>
    <row r="1124" spans="1:22" ht="14.25" x14ac:dyDescent="0.2">
      <c r="A1124" s="45"/>
      <c r="B1124" s="45"/>
      <c r="C1124" s="74"/>
      <c r="D1124" s="7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</row>
    <row r="1125" spans="1:22" ht="14.25" x14ac:dyDescent="0.2">
      <c r="A1125" s="45"/>
      <c r="B1125" s="45"/>
      <c r="C1125" s="74"/>
      <c r="D1125" s="7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</row>
    <row r="1126" spans="1:22" ht="14.25" x14ac:dyDescent="0.2">
      <c r="A1126" s="45"/>
      <c r="B1126" s="45"/>
      <c r="C1126" s="74"/>
      <c r="D1126" s="7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</row>
    <row r="1127" spans="1:22" ht="14.25" x14ac:dyDescent="0.2">
      <c r="A1127" s="45"/>
      <c r="B1127" s="45"/>
      <c r="C1127" s="74"/>
      <c r="D1127" s="7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</row>
    <row r="1128" spans="1:22" ht="14.25" x14ac:dyDescent="0.2">
      <c r="A1128" s="45"/>
      <c r="B1128" s="45"/>
      <c r="C1128" s="74"/>
      <c r="D1128" s="7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</row>
    <row r="1129" spans="1:22" ht="14.25" x14ac:dyDescent="0.2">
      <c r="A1129" s="45"/>
      <c r="B1129" s="45"/>
      <c r="C1129" s="74"/>
      <c r="D1129" s="7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</row>
    <row r="1130" spans="1:22" ht="14.25" x14ac:dyDescent="0.2">
      <c r="A1130" s="45"/>
      <c r="B1130" s="45"/>
      <c r="C1130" s="74"/>
      <c r="D1130" s="7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</row>
    <row r="1131" spans="1:22" ht="14.25" x14ac:dyDescent="0.2">
      <c r="A1131" s="45"/>
      <c r="B1131" s="45"/>
      <c r="C1131" s="74"/>
      <c r="D1131" s="7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</row>
    <row r="1132" spans="1:22" ht="14.25" x14ac:dyDescent="0.2">
      <c r="A1132" s="45"/>
      <c r="B1132" s="45"/>
      <c r="C1132" s="74"/>
      <c r="D1132" s="7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</row>
    <row r="1133" spans="1:22" ht="14.25" x14ac:dyDescent="0.2">
      <c r="A1133" s="45"/>
      <c r="B1133" s="45"/>
      <c r="C1133" s="74"/>
      <c r="D1133" s="7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</row>
    <row r="1134" spans="1:22" ht="14.25" x14ac:dyDescent="0.2">
      <c r="A1134" s="45"/>
      <c r="B1134" s="45"/>
      <c r="C1134" s="74"/>
      <c r="D1134" s="7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</row>
    <row r="1135" spans="1:22" ht="14.25" x14ac:dyDescent="0.2">
      <c r="A1135" s="45"/>
      <c r="B1135" s="45"/>
      <c r="C1135" s="74"/>
      <c r="D1135" s="7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</row>
    <row r="1136" spans="1:22" ht="14.25" x14ac:dyDescent="0.2">
      <c r="A1136" s="45"/>
      <c r="B1136" s="45"/>
      <c r="C1136" s="74"/>
      <c r="D1136" s="7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</row>
    <row r="1137" spans="1:22" ht="14.25" x14ac:dyDescent="0.2">
      <c r="A1137" s="45"/>
      <c r="B1137" s="45"/>
      <c r="C1137" s="74"/>
      <c r="D1137" s="7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</row>
    <row r="1138" spans="1:22" ht="14.25" x14ac:dyDescent="0.2">
      <c r="A1138" s="45"/>
      <c r="B1138" s="45"/>
      <c r="C1138" s="74"/>
      <c r="D1138" s="7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</row>
    <row r="1139" spans="1:22" ht="14.25" x14ac:dyDescent="0.2">
      <c r="A1139" s="45"/>
      <c r="B1139" s="45"/>
      <c r="C1139" s="74"/>
      <c r="D1139" s="7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</row>
    <row r="1140" spans="1:22" ht="14.25" x14ac:dyDescent="0.2">
      <c r="A1140" s="45"/>
      <c r="B1140" s="45"/>
      <c r="C1140" s="74"/>
      <c r="D1140" s="7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</row>
    <row r="1141" spans="1:22" ht="14.25" x14ac:dyDescent="0.2">
      <c r="A1141" s="45"/>
      <c r="B1141" s="45"/>
      <c r="C1141" s="74"/>
      <c r="D1141" s="7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</row>
    <row r="1142" spans="1:22" ht="14.25" x14ac:dyDescent="0.2">
      <c r="A1142" s="45"/>
      <c r="B1142" s="45"/>
      <c r="C1142" s="74"/>
      <c r="D1142" s="7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</row>
    <row r="1143" spans="1:22" ht="14.25" x14ac:dyDescent="0.2">
      <c r="A1143" s="45"/>
      <c r="B1143" s="45"/>
      <c r="C1143" s="74"/>
      <c r="D1143" s="7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</row>
    <row r="1144" spans="1:22" ht="14.25" x14ac:dyDescent="0.2">
      <c r="A1144" s="45"/>
      <c r="B1144" s="45"/>
      <c r="C1144" s="74"/>
      <c r="D1144" s="7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</row>
    <row r="1145" spans="1:22" ht="14.25" x14ac:dyDescent="0.2">
      <c r="A1145" s="45"/>
      <c r="B1145" s="45"/>
      <c r="C1145" s="74"/>
      <c r="D1145" s="7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</row>
    <row r="1146" spans="1:22" ht="14.25" x14ac:dyDescent="0.2">
      <c r="A1146" s="45"/>
      <c r="B1146" s="45"/>
      <c r="C1146" s="74"/>
      <c r="D1146" s="7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</row>
    <row r="1147" spans="1:22" ht="14.25" x14ac:dyDescent="0.2">
      <c r="A1147" s="45"/>
      <c r="B1147" s="45"/>
      <c r="C1147" s="74"/>
      <c r="D1147" s="7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</row>
    <row r="1148" spans="1:22" ht="14.25" x14ac:dyDescent="0.2">
      <c r="A1148" s="45"/>
      <c r="B1148" s="45"/>
      <c r="C1148" s="74"/>
      <c r="D1148" s="7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</row>
    <row r="1149" spans="1:22" ht="14.25" x14ac:dyDescent="0.2">
      <c r="A1149" s="45"/>
      <c r="B1149" s="45"/>
      <c r="C1149" s="74"/>
      <c r="D1149" s="7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</row>
    <row r="1150" spans="1:22" ht="14.25" x14ac:dyDescent="0.2">
      <c r="A1150" s="45"/>
      <c r="B1150" s="45"/>
      <c r="C1150" s="74"/>
      <c r="D1150" s="7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</row>
    <row r="1151" spans="1:22" ht="14.25" x14ac:dyDescent="0.2">
      <c r="A1151" s="45"/>
      <c r="B1151" s="45"/>
      <c r="C1151" s="74"/>
      <c r="D1151" s="7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</row>
    <row r="1152" spans="1:22" ht="14.25" x14ac:dyDescent="0.2">
      <c r="A1152" s="45"/>
      <c r="B1152" s="45"/>
      <c r="C1152" s="74"/>
      <c r="D1152" s="7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</row>
    <row r="1153" spans="1:22" ht="14.25" x14ac:dyDescent="0.2">
      <c r="A1153" s="45"/>
      <c r="B1153" s="45"/>
      <c r="C1153" s="74"/>
      <c r="D1153" s="7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</row>
    <row r="1154" spans="1:22" ht="14.25" x14ac:dyDescent="0.2">
      <c r="A1154" s="45"/>
      <c r="B1154" s="45"/>
      <c r="C1154" s="74"/>
      <c r="D1154" s="7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</row>
    <row r="1155" spans="1:22" ht="14.25" x14ac:dyDescent="0.2">
      <c r="A1155" s="45"/>
      <c r="B1155" s="45"/>
      <c r="C1155" s="74"/>
      <c r="D1155" s="7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</row>
    <row r="1156" spans="1:22" ht="14.25" x14ac:dyDescent="0.2">
      <c r="A1156" s="45"/>
      <c r="B1156" s="45"/>
      <c r="C1156" s="74"/>
      <c r="D1156" s="7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</row>
    <row r="1157" spans="1:22" ht="14.25" x14ac:dyDescent="0.2">
      <c r="A1157" s="45"/>
      <c r="B1157" s="45"/>
      <c r="C1157" s="74"/>
      <c r="D1157" s="7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</row>
    <row r="1158" spans="1:22" ht="14.25" x14ac:dyDescent="0.2">
      <c r="A1158" s="45"/>
      <c r="B1158" s="45"/>
      <c r="C1158" s="74"/>
      <c r="D1158" s="7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</row>
    <row r="1159" spans="1:22" ht="14.25" x14ac:dyDescent="0.2">
      <c r="A1159" s="45"/>
      <c r="B1159" s="45"/>
      <c r="C1159" s="74"/>
      <c r="D1159" s="7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</row>
    <row r="1160" spans="1:22" ht="14.25" x14ac:dyDescent="0.2">
      <c r="A1160" s="45"/>
      <c r="B1160" s="45"/>
      <c r="C1160" s="74"/>
      <c r="D1160" s="7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</row>
    <row r="1161" spans="1:22" ht="14.25" x14ac:dyDescent="0.2">
      <c r="A1161" s="45"/>
      <c r="B1161" s="45"/>
      <c r="C1161" s="74"/>
      <c r="D1161" s="7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</row>
    <row r="1162" spans="1:22" ht="14.25" x14ac:dyDescent="0.2">
      <c r="A1162" s="45"/>
      <c r="B1162" s="45"/>
      <c r="C1162" s="74"/>
      <c r="D1162" s="7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</row>
    <row r="1163" spans="1:22" ht="14.25" x14ac:dyDescent="0.2">
      <c r="A1163" s="45"/>
      <c r="B1163" s="45"/>
      <c r="C1163" s="74"/>
      <c r="D1163" s="7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</row>
    <row r="1164" spans="1:22" ht="14.25" x14ac:dyDescent="0.2">
      <c r="A1164" s="45"/>
      <c r="B1164" s="45"/>
      <c r="C1164" s="74"/>
      <c r="D1164" s="7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</row>
    <row r="1165" spans="1:22" ht="14.25" x14ac:dyDescent="0.2">
      <c r="A1165" s="45"/>
      <c r="B1165" s="45"/>
      <c r="C1165" s="74"/>
      <c r="D1165" s="7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</row>
    <row r="1166" spans="1:22" ht="14.25" x14ac:dyDescent="0.2">
      <c r="A1166" s="45"/>
      <c r="B1166" s="45"/>
      <c r="C1166" s="74"/>
      <c r="D1166" s="7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</row>
    <row r="1167" spans="1:22" ht="14.25" x14ac:dyDescent="0.2">
      <c r="A1167" s="45"/>
      <c r="B1167" s="45"/>
      <c r="C1167" s="74"/>
      <c r="D1167" s="7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</row>
    <row r="1168" spans="1:22" ht="14.25" x14ac:dyDescent="0.2">
      <c r="A1168" s="45"/>
      <c r="B1168" s="45"/>
      <c r="C1168" s="74"/>
      <c r="D1168" s="7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</row>
    <row r="1169" spans="1:22" ht="14.25" x14ac:dyDescent="0.2">
      <c r="A1169" s="45"/>
      <c r="B1169" s="45"/>
      <c r="C1169" s="74"/>
      <c r="D1169" s="7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</row>
    <row r="1170" spans="1:22" ht="14.25" x14ac:dyDescent="0.2">
      <c r="A1170" s="45"/>
      <c r="B1170" s="45"/>
      <c r="C1170" s="74"/>
      <c r="D1170" s="7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</row>
    <row r="1171" spans="1:22" ht="14.25" x14ac:dyDescent="0.2">
      <c r="A1171" s="45"/>
      <c r="B1171" s="45"/>
      <c r="C1171" s="74"/>
      <c r="D1171" s="7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</row>
    <row r="1172" spans="1:22" ht="14.25" x14ac:dyDescent="0.2">
      <c r="A1172" s="45"/>
      <c r="B1172" s="45"/>
      <c r="C1172" s="74"/>
      <c r="D1172" s="7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</row>
    <row r="1173" spans="1:22" ht="14.25" x14ac:dyDescent="0.2">
      <c r="A1173" s="45"/>
      <c r="B1173" s="45"/>
      <c r="C1173" s="74"/>
      <c r="D1173" s="7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</row>
    <row r="1174" spans="1:22" ht="14.25" x14ac:dyDescent="0.2">
      <c r="A1174" s="45"/>
      <c r="B1174" s="45"/>
      <c r="C1174" s="74"/>
      <c r="D1174" s="7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</row>
    <row r="1175" spans="1:22" ht="14.25" x14ac:dyDescent="0.2">
      <c r="A1175" s="45"/>
      <c r="B1175" s="45"/>
      <c r="C1175" s="74"/>
      <c r="D1175" s="7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</row>
    <row r="1176" spans="1:22" ht="14.25" x14ac:dyDescent="0.2">
      <c r="A1176" s="45"/>
      <c r="B1176" s="45"/>
      <c r="C1176" s="74"/>
      <c r="D1176" s="7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</row>
    <row r="1177" spans="1:22" ht="14.25" x14ac:dyDescent="0.2">
      <c r="A1177" s="45"/>
      <c r="B1177" s="45"/>
      <c r="C1177" s="74"/>
      <c r="D1177" s="7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</row>
    <row r="1178" spans="1:22" ht="14.25" x14ac:dyDescent="0.2">
      <c r="A1178" s="45"/>
      <c r="B1178" s="45"/>
      <c r="C1178" s="74"/>
      <c r="D1178" s="7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</row>
    <row r="1179" spans="1:22" ht="14.25" x14ac:dyDescent="0.2">
      <c r="A1179" s="45"/>
      <c r="B1179" s="45"/>
      <c r="C1179" s="74"/>
      <c r="D1179" s="7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</row>
  </sheetData>
  <mergeCells count="4">
    <mergeCell ref="B324:F324"/>
    <mergeCell ref="B325:F325"/>
    <mergeCell ref="B1:F1"/>
    <mergeCell ref="B2:F2"/>
  </mergeCells>
  <hyperlinks>
    <hyperlink ref="B276" r:id="rId1"/>
  </hyperlinks>
  <printOptions horizontalCentered="1" gridLines="1"/>
  <pageMargins left="0.7" right="0.7" top="0.75" bottom="0.75" header="0" footer="0"/>
  <pageSetup fitToHeight="0" pageOrder="overThenDown" orientation="landscape" cellComments="atEn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</vt:lpstr>
      <vt:lpstr>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hillarya</dc:creator>
  <cp:lastModifiedBy>hillarya</cp:lastModifiedBy>
  <dcterms:created xsi:type="dcterms:W3CDTF">2018-07-03T14:37:22Z</dcterms:created>
  <dcterms:modified xsi:type="dcterms:W3CDTF">2018-07-03T14:37:22Z</dcterms:modified>
</cp:coreProperties>
</file>